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RAZVOJ\DOKUMENTI\KOMUNALAC POŽEGA D.O.O\PLANOVI INVESTICIJA\2024\II.REBALANS 2024\PLAN XLS ZA OBJAVU\"/>
    </mc:Choice>
  </mc:AlternateContent>
  <xr:revisionPtr revIDLastSave="0" documentId="13_ncr:1_{BD142479-5E80-4CA8-A0FD-571E9E81AC5B}" xr6:coauthVersionLast="47" xr6:coauthVersionMax="47" xr10:uidLastSave="{00000000-0000-0000-0000-000000000000}"/>
  <bookViews>
    <workbookView xWindow="-120" yWindow="-120" windowWidth="29040" windowHeight="15840" tabRatio="795" firstSheet="1" activeTab="2"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fullPrecision="0"/>
</workbook>
</file>

<file path=xl/calcChain.xml><?xml version="1.0" encoding="utf-8"?>
<calcChain xmlns="http://schemas.openxmlformats.org/spreadsheetml/2006/main">
  <c r="S12" i="47" l="1"/>
  <c r="N9" i="47"/>
  <c r="I10" i="14"/>
  <c r="J9" i="14"/>
  <c r="J8" i="14"/>
  <c r="H7" i="14"/>
  <c r="J7" i="14" s="1"/>
  <c r="J6" i="14"/>
  <c r="P19" i="15"/>
  <c r="I9" i="13"/>
  <c r="S11" i="47" s="1"/>
  <c r="H9" i="13"/>
  <c r="N11" i="47" s="1"/>
  <c r="J8" i="13"/>
  <c r="J7" i="13"/>
  <c r="J6" i="13"/>
  <c r="H10" i="12"/>
  <c r="J9" i="12"/>
  <c r="I10" i="12"/>
  <c r="S10" i="47" s="1"/>
  <c r="J8" i="12"/>
  <c r="J7" i="12"/>
  <c r="J6" i="12"/>
  <c r="I7" i="11"/>
  <c r="S9" i="47" s="1"/>
  <c r="H7" i="11"/>
  <c r="J6" i="11"/>
  <c r="H9" i="10"/>
  <c r="H15" i="10" s="1"/>
  <c r="M8" i="47" s="1"/>
  <c r="I15" i="10"/>
  <c r="Q8" i="47" s="1"/>
  <c r="J14" i="10"/>
  <c r="J13" i="10"/>
  <c r="J12" i="10"/>
  <c r="J11" i="10"/>
  <c r="J10" i="10"/>
  <c r="J8" i="10"/>
  <c r="J7" i="10"/>
  <c r="J6" i="10"/>
  <c r="P11" i="15"/>
  <c r="L8" i="15"/>
  <c r="K8" i="15"/>
  <c r="J10" i="12" l="1"/>
  <c r="N10" i="47"/>
  <c r="J9" i="13"/>
  <c r="J10" i="14"/>
  <c r="H10" i="14"/>
  <c r="N12" i="47" s="1"/>
  <c r="J7" i="11"/>
  <c r="J9" i="10"/>
  <c r="J15" i="10" s="1"/>
  <c r="P8" i="15"/>
  <c r="O20" i="15"/>
  <c r="R7" i="47" s="1"/>
  <c r="M20" i="15"/>
  <c r="P7" i="47" s="1"/>
  <c r="L20" i="15"/>
  <c r="O7" i="47" s="1"/>
  <c r="K20" i="15"/>
  <c r="L7" i="47" s="1"/>
  <c r="N20" i="15"/>
  <c r="Q7" i="47" s="1"/>
  <c r="P18" i="15"/>
  <c r="P17" i="15"/>
  <c r="P13" i="15"/>
  <c r="P12" i="15"/>
  <c r="P10" i="15"/>
  <c r="P9" i="15"/>
  <c r="P7" i="15"/>
  <c r="P6" i="15"/>
  <c r="F9" i="13"/>
  <c r="J11" i="47" s="1"/>
  <c r="F10" i="14"/>
  <c r="J12" i="47" s="1"/>
  <c r="G9" i="14"/>
  <c r="G8" i="14"/>
  <c r="E7" i="14"/>
  <c r="E10" i="14" s="1"/>
  <c r="G6" i="14"/>
  <c r="G8" i="13"/>
  <c r="E9" i="13"/>
  <c r="E11" i="47" s="1"/>
  <c r="G7" i="13"/>
  <c r="G6" i="13"/>
  <c r="F10" i="12"/>
  <c r="J10" i="47" s="1"/>
  <c r="E10" i="12"/>
  <c r="E10" i="47" s="1"/>
  <c r="G8" i="12"/>
  <c r="G7" i="12"/>
  <c r="G6" i="12"/>
  <c r="F7" i="11"/>
  <c r="J9" i="47" s="1"/>
  <c r="E7" i="11"/>
  <c r="E9" i="47" s="1"/>
  <c r="G6" i="11"/>
  <c r="F15" i="10"/>
  <c r="H8" i="47" s="1"/>
  <c r="E15" i="10"/>
  <c r="G14" i="10"/>
  <c r="G13" i="10"/>
  <c r="G12" i="10"/>
  <c r="G11" i="10"/>
  <c r="G10" i="10"/>
  <c r="G9" i="10"/>
  <c r="G8" i="10"/>
  <c r="G7" i="10"/>
  <c r="G6" i="10"/>
  <c r="T12" i="47" l="1"/>
  <c r="E12" i="47"/>
  <c r="T8" i="47"/>
  <c r="D8" i="47"/>
  <c r="T11" i="47"/>
  <c r="G9" i="13"/>
  <c r="P20" i="15"/>
  <c r="S13" i="47"/>
  <c r="T10" i="47"/>
  <c r="N13" i="47"/>
  <c r="M13" i="47"/>
  <c r="T9" i="47"/>
  <c r="G7" i="14"/>
  <c r="G10" i="14"/>
  <c r="G10" i="12"/>
  <c r="G7" i="11"/>
  <c r="G15" i="10"/>
  <c r="I20" i="15"/>
  <c r="H20" i="15"/>
  <c r="G20" i="15"/>
  <c r="F20" i="15"/>
  <c r="E20" i="15"/>
  <c r="J18" i="15"/>
  <c r="J17" i="15"/>
  <c r="J13" i="15"/>
  <c r="J12" i="15"/>
  <c r="J11" i="15"/>
  <c r="J10" i="15"/>
  <c r="J9" i="15"/>
  <c r="J8" i="15"/>
  <c r="J7" i="15"/>
  <c r="J6" i="15"/>
  <c r="Q13" i="47" l="1"/>
  <c r="H7" i="47"/>
  <c r="L13" i="47"/>
  <c r="C7" i="47"/>
  <c r="R13" i="47"/>
  <c r="I7" i="47"/>
  <c r="O13" i="47"/>
  <c r="F7" i="47"/>
  <c r="P13" i="47"/>
  <c r="G7" i="47"/>
  <c r="T7" i="47"/>
  <c r="T13" i="47" s="1"/>
  <c r="J20" i="15"/>
  <c r="C13" i="47" l="1"/>
  <c r="J13" i="47"/>
  <c r="K9" i="47" l="1"/>
  <c r="K12" i="47"/>
  <c r="E13" i="47"/>
  <c r="K11" i="47"/>
  <c r="K10" i="47"/>
  <c r="F13" i="47"/>
  <c r="G13" i="47"/>
  <c r="I13" i="47" l="1"/>
  <c r="H13" i="47" l="1"/>
  <c r="D13" i="47"/>
  <c r="K8" i="47"/>
  <c r="K7" i="47" l="1"/>
  <c r="K13" i="47" s="1"/>
</calcChain>
</file>

<file path=xl/sharedStrings.xml><?xml version="1.0" encoding="utf-8"?>
<sst xmlns="http://schemas.openxmlformats.org/spreadsheetml/2006/main" count="479" uniqueCount="188">
  <si>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</si>
  <si>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</si>
  <si>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</si>
  <si>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</si>
  <si>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</si>
  <si>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</si>
  <si>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</si>
  <si>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</si>
  <si>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</si>
  <si>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</si>
  <si>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</si>
  <si>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</si>
  <si>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</si>
  <si>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</si>
  <si>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</si>
  <si>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9.</t>
  </si>
  <si>
    <t>8.</t>
  </si>
  <si>
    <t>Domagoj Lovrić, mag.ing.mech.</t>
  </si>
  <si>
    <t>PLANIRANE INVESTICIJE</t>
  </si>
  <si>
    <t>ROK PROVEDBE</t>
  </si>
  <si>
    <t>MJERE I CILJEVI</t>
  </si>
  <si>
    <t>PODRUČJE INVESTIRANJA</t>
  </si>
  <si>
    <t>IZVORI FINACIRANJA</t>
  </si>
  <si>
    <t>R E K A P I T U L A C I J A</t>
  </si>
  <si>
    <t>Radovi na odlagalištu Vinogradine</t>
  </si>
  <si>
    <t>Izgradnja sustava za otplinjavanje, obodnih nasipa i privremenih prometnica na tijelu odlagališta s ciljem pravilnog postupanja s otpadom i zaštite okoliša</t>
  </si>
  <si>
    <t>-</t>
  </si>
  <si>
    <t>Geodetski snimak odlagališta i izračun volumena odloženog otpada s ciljem informiranja FZOEU o preostalom kapacitetu odlagališta</t>
  </si>
  <si>
    <t>Uspostava reciklažnog dvorišta Vinogradine</t>
  </si>
  <si>
    <t>Ad 1</t>
  </si>
  <si>
    <t>Ad 2</t>
  </si>
  <si>
    <t>Ad 3</t>
  </si>
  <si>
    <t>Ad 4</t>
  </si>
  <si>
    <t>Ad 5</t>
  </si>
  <si>
    <t>Ad 6</t>
  </si>
  <si>
    <t>Ad 7</t>
  </si>
  <si>
    <t>Ad 8</t>
  </si>
  <si>
    <t>Usluge prema obvezama ugovora o sanaciji odlagališta</t>
  </si>
  <si>
    <t>Usluge prema čl. 5 Dodatka IV. Ugovora o sanaciji odlagališta  pružaju vanjski suradnici, geodetska i projektanska tvrtka. Potrebno je provesti postupke jednostavne nabave za geodetski snimak i izračun raspoloživog kapaciteta odlagališta.</t>
  </si>
  <si>
    <t>OBRAZLOŽENJE:</t>
  </si>
  <si>
    <t>Uspostava sustava povratne naknade na reciklažnim dvorištima</t>
  </si>
  <si>
    <t>Ad 5-9</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</si>
  <si>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</si>
  <si>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</si>
  <si>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</si>
  <si>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</si>
  <si>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</si>
  <si>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</si>
  <si>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</si>
  <si>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Ad 1.</t>
  </si>
  <si>
    <t>Ad. 2.</t>
  </si>
  <si>
    <t>Ad 3.</t>
  </si>
  <si>
    <t xml:space="preserve">Ad 1. </t>
  </si>
  <si>
    <t>Radovi na Groblju sv.Ilije</t>
  </si>
  <si>
    <t>Radovi na Groblju sv.Elizabete</t>
  </si>
  <si>
    <t>Radovi na Groblju Jagodnjak</t>
  </si>
  <si>
    <t>Radovi na Groblju Krista Kralja</t>
  </si>
  <si>
    <t>Radovi na groblju u Mihaljevcima i Novim Mihaljevcima</t>
  </si>
  <si>
    <t>Radovi na groblju u Vidovcima</t>
  </si>
  <si>
    <t>Radovi na groblju u Dervišagi</t>
  </si>
  <si>
    <t>Radovi na groblju u Novom Selu</t>
  </si>
  <si>
    <t>Radovi na groblju u Štitnjaku</t>
  </si>
  <si>
    <t>Provedba programa promidžbe gradske tržnice</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</si>
  <si>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</si>
  <si>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</si>
  <si>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</si>
  <si>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Svake godine tradicionalno se održavaju dvije edukativne radionice u prostoru tržnice s podjelom promidžbenih i edukativnih materijala vezanih za rad tržnice i ostalih djelatnosti društva. Cilj ovih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te platnene vrećice. Edukaciju i podjelu informativnih i edukativnih materijala provode djelatnici Razvojno-tehničkog sektora. Za izradu i informativnih i edukativnih materijala planiraju se postupci jednostavne nabave. Promidžba rada gradske tržnice provodit će se uz financiranje vlastitim sredstvima društva.</t>
  </si>
  <si>
    <t>SREDSTVA IZ CIJENE USLUGE</t>
  </si>
  <si>
    <t>FZOEU</t>
  </si>
  <si>
    <t xml:space="preserve"> EU FONDOVI </t>
  </si>
  <si>
    <t>PRORAČUN JLS</t>
  </si>
  <si>
    <t>SREDSTVA SUVLASNIKA SZ</t>
  </si>
  <si>
    <t>GROBLJANSKE NAKNADE</t>
  </si>
  <si>
    <t xml:space="preserve">FZOEU </t>
  </si>
  <si>
    <t xml:space="preserve">PRORAČUN JLS </t>
  </si>
  <si>
    <t xml:space="preserve">SUVLASNICI SZ </t>
  </si>
  <si>
    <t>SVEUKUPNO (1.-6.):</t>
  </si>
  <si>
    <t xml:space="preserve">VLASTITA SREDSTVA </t>
  </si>
  <si>
    <t>OSTALI IZVORI FINANCIRANJA</t>
  </si>
  <si>
    <t>VLASTITA SREDSTVA</t>
  </si>
  <si>
    <t>UKUPNO PLANIRANE INVESTICIJE (1.):</t>
  </si>
  <si>
    <t>UKUPNO PLANIRANE INVESTICIJE (2.):</t>
  </si>
  <si>
    <t>UKUPNO PLANIRANE INVESTICIJE (3.):</t>
  </si>
  <si>
    <t>UKUPNO PLANIRANE INVESTICIJE (4.):</t>
  </si>
  <si>
    <t>UKUPNO PLANIRANE INVESTICIJE (5.):</t>
  </si>
  <si>
    <t>UKUPNO PLANIRANE INVESTICIJE  (6.):</t>
  </si>
  <si>
    <t>Dogradnja sustava za elektronsku evidenciju odvoza komunalnog otpada</t>
  </si>
  <si>
    <t>Nabava čipova i opreme i  dogradnja sustava za elektronsku evidenciju odvoza komunalnog otpada s ciljem otklanjanja pogrešaka postojećeg sustava i ušteda</t>
  </si>
  <si>
    <t xml:space="preserve">Provedba programa edukacije i promidžbe odvojenog sakupljanja otpada </t>
  </si>
  <si>
    <t>Ad 9</t>
  </si>
  <si>
    <t>Sanacija grobljanskih objekata  (staza, stepenica, zidova, ograda, uređaja), zaštita kamenih površina centralnog križa, uređenje zelenila groblja s ciljem održavanja, uljepšavanja i funkcionalnosti</t>
  </si>
  <si>
    <t>Sanacija grobljanskih objekata  (staza, ograda, uređaja), uređenje zelenih površina s ciljem održavanja, uljepšavanja i funkcioniranja groblja</t>
  </si>
  <si>
    <t>Manji popravci grobljanskih objekata (kapelice, staza, ograda, uređaja), uređenje zelenih površina s ciljem održavanja, uljepšavanja i funkcioniranja groblja</t>
  </si>
  <si>
    <t>Manji popravci grobljanskih objekata (kapelice, staza, ograda, uređaja) s ciljem održavanja i funkcioniranja groblja</t>
  </si>
  <si>
    <t xml:space="preserve">Na Groblju sv.Ilije obavljat će se radovi investicijskog održavanja koji uključuju sanaciju grobljanskih objekata (kapelice, mrtvačnice, centralnog križa, staza, ograda) i uređaja (slavina, WC-a, rasvjetnih tijela...) te izradu potrebne dokumentacije (nacrta, troškovnika, specifikacija materijala i sl.) kojom će biti definirani potrebni radovi i količine za izvedbu radova. Planirani radovi u 2024. uključili bi bojanja, nasipavanja, betoniranja i razne popravke grobljanskih objekata i uređaja. Radove investicijskog održavanja će izvoditi Komunalac Požega, osim u slučaju popravaka električnih i vodovodnih instalacija, gdje će biti angažirani vanjski suradnici. Za nabavu materijala za investicijsko održavanje provodit će se postupci jednostavnih nabava. Planirano je uređenje zelenila na groblju. Radove uređenja zelenila izvodio bi Komunalac Požega, a za nabavu sadnog i ostalog materijala potrebnog za sadnju (sadnice, gnojivo, kolci, bužiri i dr.) proveli bi se postupci nabave. </t>
  </si>
  <si>
    <t>Radovi investicijskog održavanja na Groblju sv. Elizabete obuhvatili bi sanaciju grobljanskih objekata (mrtvačnice, kapelice, centralnog križa, staza, potpornih zidova i ograda na groblju), izradu potrebne dokumentacije (nacrta, troškovnika, specifikacija materijala i sl.) kojom će biti definirane vrste radova i količine. Planirani radovi obuhvatili bi bojanja, ličenja, čišćenja, nasipavanja staza, popravaka staza betoniranjem i sl. Radove će izvoditi Komunalac Požega, a za nabavu materijala provodit će se postupci jednostavnih nabava. Na groblju je potrebno utvrditi slobodne prostore za sadnju nižih grmova koji bi učvrstili tlo od erozije i spriječili klizanje nasipanog materijala i zemlje u niže dijelove groblja. Radove uređenja zelenih površina izvodio bi Komunalac Požega, a za nabavu sadnog materijala proveli bi se postupci nabave.</t>
  </si>
  <si>
    <t xml:space="preserve">Na ostalim grobljima Grada Požege kojima upravlja Komunalac Požega (Mihaljevci i Novi Mihaljevci, Vidovci, Dervišaga, Novo Selo i Štitnjak) obavljat će se radovi investicijskog održavanja koji uključuju popravak grobljanskih objekata (kapelica, staza, ograda) i uređaja (slavine, rasvjetna tijela i dr.).  Radovi bi uključili bojanja, nasipavanja, betoniranja i druge popravke prema potrebama.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t>
  </si>
  <si>
    <t>30.9.2024.</t>
  </si>
  <si>
    <t>30.6.2024.</t>
  </si>
  <si>
    <t>31.12.2024.</t>
  </si>
  <si>
    <t>31.10.2024.</t>
  </si>
  <si>
    <t>Održavanje edukativnih radionica s podjelom promidžbenih i edukativnih materijala vezanih za rad tržnice i ostalih djelatnosti društva s ciljem informiranja i edukacije djelatnika, prodavatelja i korisnika tržnice.</t>
  </si>
  <si>
    <t>Manji popravci grobljanskih objekata (kapelica, staza, ograda, uređaja), uređenje zelenih površina s ciljem održavanja i boljeg funkcioniranja groblja</t>
  </si>
  <si>
    <t>Održavanje prostora gradske tržnice u funkcionalnom stanju</t>
  </si>
  <si>
    <t>Ad 2.</t>
  </si>
  <si>
    <t>Spajanje parcela Kotlovnice I  (V.Nazora) s upisom u katastar i gruntovnicu</t>
  </si>
  <si>
    <t>Provedba postupka nabave za uslugu geodetske izmjere, izrade elaborata i provedbe u katastru i zemljišnoj knjizi s ciljem uređenja postojećeg upisa vlasništva nad parcelama radi lakših prijava na natječaje energetske učinkovitosti.</t>
  </si>
  <si>
    <t>Planirani su minimalni radovi s ciljem održavanja funkcionalnosti i higijenskih uvjeta za potrebe prodaje prehrambenih proizvoda</t>
  </si>
  <si>
    <t xml:space="preserve">Uvođenje integriranog sustava upravljanja sukladno međunarodno priznatim normama u djelatnosti gospodarenja otpadom </t>
  </si>
  <si>
    <t>Uređenje prostora za spremnike komunalnog otpada uz višestambene zgrade</t>
  </si>
  <si>
    <t>Pripremne aktivnosti za izgradnju II. funcionalne cjeline kompostane</t>
  </si>
  <si>
    <t>Novelacija dokumentacije za apliciranje projekta izgradnje II. funkcionalne cjeline kompostane na EU financiranje s ciljem uspostave cjelovitog sustava sakupljanja i oporabe biootpada</t>
  </si>
  <si>
    <t>Opremanje i prilagodba RD-a, izrada natpisa i uputa radi organizacije preuzimanja ambalažnog otpada s ciljem ispunjenja zakonske obveze</t>
  </si>
  <si>
    <t>Provedba programa edukacije i promidžbe odvojenog sakupljanja otpada obuhvatit će izradu aplikacije za otpad na web stranici Komunalca Požega, izradu edukativnih i informativnih materijala za provedbu edukativnih radionica u školama, vrtićima i gospodarskoj komori i obavještavanje korisnika putem medija (portala, radija, web stranice). Postupci nabave provodit će se i za izradu edukativnih i informativnih materijala te objave u medijima. Za održavanje radionica u vrtićima i školama očekuje se sufinanciranje od strane JLS.</t>
  </si>
  <si>
    <t>Za provedbu projekta izgradnje II. funkcionalne cjeline kompostane potrebno je provesti pripremne aktivnosti.  S obzirom na mogućnost objave poziva za izgradnju postrojenja za oporabu biootpada, potrebno je novelirati troškovnik za prijavu izgradnje II. funkcionalne cjeline kompostane i izraditi studiju izvedivosti za što će se trebati provesti postupak nabave te izabrati ovlaštena tvrtka. Priprema dokumentacije financirat će se iz sredstava cijene usluge.</t>
  </si>
  <si>
    <t>Uređenje prostora za spremnike komunalnog otpada obuhvaća betoniranje podloga i  izgradnju boksova za ograđivanje spremnika komunalnog otpada. Za betoniranje podloga provest će se postupci nabave materijala i sredstava za rad, a radove će izvesti Komunalac Požega. Za izgradnju boksova provest će se postupci jednostavne nabave te će suvlasnici višestambenih zgrada odabrati najpovoljnijeg izvođača. Izgrađeni boksovi trebaju spriječiti pristup kontejnerima od strane trećih osoba i neovlašteno odlaganje otpada u tuđe spremnike. Podloge i boksovi izvodit će se uz višestambene zgrade koje još nemaju uređeno odlaganje otpada. Planirano je da betonske podloge financira Komunalac Požega iz cijene usluge, a izgradnju boksova stanari iz sredstava pričuve.</t>
  </si>
  <si>
    <t>Uspostava sustava povratne naknade u reciklažnim dvorištima zakonska je obveza.  Komunalac Požega treba podnijeti zahtjev za sklapanje ugovora s Fondom za zaštitu okoliša i energetsku učinkovitost za sudjelovanje u sustavu povratne naknade kad osigura uvjete na reciklažnim dvorištima (nabava uređaja za sakupljanje ambalažnog otpada s kontejnerom za smještaj, uspostava isplate povratne naknade na elektroničkoj blagajni u upravi društva, izrada elaborata organizacije sustava povratne naknade s uputama za djelatnike, izrada oznaka na reciklažnim dvorištima za funkcioniranje sustava, izrada promidžbenih i informativnih materijala za korisnike). Nabavu uređaja za sakupljanje ambalažnog otpada financirat će JLS.</t>
  </si>
  <si>
    <t>GRAD POŽEGA</t>
  </si>
  <si>
    <r>
      <t>UKUPNA VRIJEDNOST INVESTICIJE          /</t>
    </r>
    <r>
      <rPr>
        <b/>
        <sz val="10"/>
        <rFont val="Calibri"/>
        <family val="2"/>
        <charset val="238"/>
      </rPr>
      <t>€</t>
    </r>
    <r>
      <rPr>
        <b/>
        <sz val="10"/>
        <rFont val="Arial Narrow"/>
        <family val="2"/>
        <charset val="238"/>
      </rPr>
      <t>/</t>
    </r>
  </si>
  <si>
    <r>
      <t>UKUPNA VRIJEDNOST INVESTICIJE      /</t>
    </r>
    <r>
      <rPr>
        <b/>
        <sz val="10"/>
        <rFont val="Calibri"/>
        <family val="2"/>
        <charset val="238"/>
      </rPr>
      <t>€</t>
    </r>
    <r>
      <rPr>
        <b/>
        <sz val="10"/>
        <rFont val="Arial Narrow"/>
        <family val="2"/>
        <charset val="238"/>
      </rPr>
      <t>/</t>
    </r>
  </si>
  <si>
    <t>OSTALI IZVORI FINANCIRANJA /  GRAD POŽEGA</t>
  </si>
  <si>
    <t>Dogradnja sustava za elektronsku evidenciju odvoza komunalnog otpada  planira se provesti čipiranjem postojećih spremnika za miješani komunalni otpad, nabavom čipova i potrebne opreme koja podržava sustav čipiranja. Planirane aktivnosti doprinijet će pravilnom očitavanju pražnjenja spremnika, održivom (zelenom) razvoju i ekološkim ciljevima našeg društva na način da više neće biti potrebno nabavljati materijal (naljepnice, ribone za ispis naljepnica) niti opremu (printere) za tisak barkodova, čime se nastoji voditi briga o okolišu te sprječavati nastanak otpada. Potrebno je provesti postupke nabave  čipova, potrebne opreme i programske podrške. Planirana je prijava na poziv za poticanje mjera odvojenog sakupljanja otpada koji objavljuje Fond za zaštitu okoliša i energetsku učinkovitost.</t>
  </si>
  <si>
    <t>Provedba spajanja katastarskih čestica k.č.br. 4584/5 k.o. Požega i k.č.br. 4583/18 k.o. Požega koje su u vlasništvu trgovačkog društva Komunalac Požega d.o.o. Postojeća građevina (kotlovnica na k.č.br. 4584/5) i parcela za pristup (livada k.č.br. 4583/18) upisane su u različite posjedovne listove i zemljišno-knjižne uloške. Navedene katastarske čestice planiraju se spojiti kako bi se u katastar i zemljišnu knjigu upisala jedinstvenu građevna čestica. Za provedbu je potrebno provesti postupak jednostavne nabave za geodetsku izmjeru te provedbu postupka spajanja čestica te upisa u katastar i gruntovnicu. Financirat će se vlastitim sredstvima društva.</t>
  </si>
  <si>
    <t xml:space="preserve">Izrada edukativnih i informativnih materijala koji potiču korisnike na odvojeno sakupljanje otpada s ciljem povećanja stope odvajanja i smanjenja otpada na odlagalištu </t>
  </si>
  <si>
    <t>Betoniranje podloge i izgradnja boksova za spremnike komunalnog otpada uz višestambene zgrade s ciljem kontroliranog odlaganja i zaštite okoliša</t>
  </si>
  <si>
    <t>Uvođenje ISO 9001 (upravljanje kvalitetom) i ISO 14001 (upravljanje okolišem) u djelatnost gospodarenja otpadom s ciljem plasiranja komposta na tržište</t>
  </si>
  <si>
    <t>Radove provodi Komunalac Požega te osigurava potrebna sredstva za rad, materijale, uređaje i strojeve. Za nabavu materijala i sredstava za rad potrebno je provesti postupke jednostavnih nabava. Za radove koje Komunalac Požega nije umogućnosti samostalno obaviti (prijevozničke, rovokopačke i druge usluge), provest će se postupci nabava.</t>
  </si>
  <si>
    <t>Planirano je uvođenje integriranog sustava upravljanja u djelatnosti gospodarenja otpadom u skladu s međunarodno priznatim normama ISO 9001 (upravljanje kvalitetom) i ISO 14001 (upravljanje okolišem) s ciljem ukidanja statusa otpada biootpadu oporabljenom metodom kompostiranja i plasiranja komposta na tržište.</t>
  </si>
  <si>
    <t>Sanacija grobljanskih objekata (staza, stepenica, zidova, ograda, uređaja) te uređenje zelenila s ciljem bolje pristupačnosti grobnicama, zaštiti grobnih mjesta i uljepšavanja groblja</t>
  </si>
  <si>
    <t xml:space="preserve">Na Groblju Jagodnjak obavljat će se radovi investicijskog održavanja koji uključuju sanaciju grobljanskih objekata (mrtvačnice, staza, ograda) i uređaja (slavine, rasvjetna tijela). Planirani radovi obuhvatili bi bojanja, nasipavanja staza i druge popravke.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Radovi uređenja zelenih površina uključili bi pregled stanja postojećih sadnica te eventualnu zamjenu oštećenih i bolesnih sadnica novima. Radove sadnje izvodio bi Komunalac Požega, a za nabavu sadnog materijala proveli bi se postupci nabave. </t>
  </si>
  <si>
    <t>Objekt tržnice više nije u vlasništvu Komunalca Požega te se u budućnosti planira njegovo uklanjanje. Iz tih razloga u tržnicu se planira minimalno ulaganje za potrebe održavanja funkcionalnosti i higijenskih uvjeta na tržnici za potrebe prodaje prehrambenih proizvoda (voća, povrća, mlijeka i mliječnih proizvoda, mesa...). Održavanje podrazumijeva popravke infrastrukture i opreme za koje će se provesti postupci jednostavnih nabava u slučaju potrebe za realizacijom planiranih radova.</t>
  </si>
  <si>
    <t xml:space="preserve">Ličenja i popravci u poslovnom objektu, nadstrešnicama i dvorištu radi zaštite, održavanja i funkcionalnosti svih objekata i prostora poslovnog kruga </t>
  </si>
  <si>
    <t xml:space="preserve">Radovi investicijskog održavanja upravne zgrade, pratećih objekata i dvorišta u Vukovarskoj 8 </t>
  </si>
  <si>
    <t>Ličenje unutarnjih zidova, pokrivanje krova, čišćenje granita i drugi popravci s ciljem poboljšanja higijenskih uvjeta, estetike u zgradi te zaštite, održavanja  i funkcionalnosti objekata</t>
  </si>
  <si>
    <t>Za poboljšanje postojećeg stanja planirano je ličenje unutarnjih zidova i stropova iz estetskih i higijenskih razloga. Planirano je i prepokrivanje krova te zaštita granita na ulazu u upravnu zgradu koji nisu realizirani u prethodnom planskom razdoblju. Za ličenje prostorija, prepokrivanje krova, čišćenje granita i ostale manje popravke provest će se jednostavni postupci nabave, a radovi financirati vlastitim sredstvima Društva.</t>
  </si>
  <si>
    <t>Na lokaciji poslovne zgrade potrebno je provesti radove investicijskog održavanja. Radovi će obuhvatiti sva potrebna ličenja i popravke u objektu, nadstrešnicama i dvorištu. Za sve vrste radova provest će se jednostavni postupci nabave, a radovi financirati vlastitim sredstvima Društva.</t>
  </si>
  <si>
    <t>Pripreme za ishođenje uporabne dozvole (izmjena lokacijske i građevinske), ishođenje uporabne dozvole i izrada uputa za rad s ciljem uspostave RD-a</t>
  </si>
  <si>
    <t xml:space="preserve">Uspostava reciklažnog dvorišta Vinogradine obuhvaća pripreme za ishođenje uporabne dozvole (izmjenu lokacijske i građevinske dozvole), provedbu tehničkog pregleda, ishođenje uporabne dozvole, izradu uputa za organizaciju rada u reciklažnom dvorištu. Izmjena lokacijske i građevinske dozvole zahtijeva izradu potrebne dokumentacije (idejno rješenje, elaborat zaštite okoliša, idejni projekt i glavni projekt) za koju se mora provesti postupak nabave. Sve aktivnosti provodit će Komunalac Požega sredstvima iz cijene usluge. </t>
  </si>
  <si>
    <t>Izgradnjom grobnog polja 10 i početkom izgradnje grobnog polja 11 ukazala se potreba za izgradnjom internih prometnica na Groblju Krista Kralja radi bolje pristupačnosti grobnim mjestima. Planirani radovi obuhvatili bi izgradnju staza i prateće infrastrukture (odvodnje, vodoopskrbe, elektroinstalacija) uz navedena grobna polja i polje broj 4. Radove bi izvodila vanjska tvrtka te je potrebna priprema dokumentacije o nabavi i provedba postupka nabave za izvođenje radova. Za ove radove je planirano financiranje iz Proračuna Grada Požege iz prikupljenih naknada za korištenje grobnog mjesta. Planirano je da Grad Požega donese zaključak po kojem će sve aktivnosti i radove provesti Komunalac Požega te da se ugovorom reguliraju odnosi ugovornih strana. Komunalac Požega proveo bi postupke nabave i koordinirao izvođenje radova. Na groblju je potrebno obnoviti sustav videonadzora te je planirano ulaganje u novu opremu  s ugradnjom iste. Planirani su i radovi zaštite kamenih površina ceremonijalnog prostora i centralnog križa za koje bi se proveo postupak jednostavne nabave. Na groblju se godinama obavlja kontinuirana sadnja i zamjena bolesnih sadnica te je  i u 2024. godini  planirano uređenje zelenila s ciljem uređenog i ljepšeg izgleda groblja. Radove uređenja zelenila izvodio bi Komunalac Požega, a za nabavu sadnog i ostalog materijala potrebnog za sadnju (sadnice, gnojivo, kolci, bužiri i dr.) proveli bi se postupci nabave. Za radove uređenja zelenih površina izradio bi se elaborat s troškovnikom i specifikacijom sadnog materijala.</t>
  </si>
  <si>
    <t>10.</t>
  </si>
  <si>
    <t>Ad 10</t>
  </si>
  <si>
    <t>Izgradnja staza i prateće infrastrukture (odvodnja, vodoopskrba, elektroinstalacije), obnova videonadzora, zaštita kamenih površina ceremonijalnog prostora i centralnog križa, sadnja zelenila s ciljem bolje pristupačnosti grobnicama, funkcionalnosti, zaštite i uređenja groblja</t>
  </si>
  <si>
    <t>Obnova videonadzora u upravnoj zgradi u Vukovarskoj 8</t>
  </si>
  <si>
    <t>Nabava i ugradnja novih uređaja s ciljem poboljšanja videonadzora i bolje funkcionalnosti poslovanja i zaštite prostora</t>
  </si>
  <si>
    <t>Planirano je ulaganje u nabavu i ugradnju nove opreme videonadzora u upravnoj zgradi društva. Za potrebe ove investicije provest će se postupci jednostavnih nabava nove opreme i usluga. Financirat će se vlastitim sredstvima društva.</t>
  </si>
  <si>
    <t>Radovi obnove i dogradnje sustava videnadzora na odlagalištu i reciklažnim dvorištima</t>
  </si>
  <si>
    <t xml:space="preserve">Nabava novih uređaja za dogradnju i obnovu sustava videonadzora s ciljem poboljšanja kontrola u slučaju akcidenata i neovlaštenih ulaza te zaštite prostora u kojima se obavlja gospodarenje otpadom </t>
  </si>
  <si>
    <t>Na odlagalištu Vinogradine planirana je dogradnja sustava videonadzora zbog zaštite od izvanrednih događaja na odlagalištu, kontrole ulaza i istovara otpada te kontrole neovlaštenih ulaza. Na pojedinim reciklažnim dvorištima potrebno je obnoviti postojeći sustav videonadzora. Za potrebe ovih investicija provest će se postupci jednostavnih nabava za novu opremu i usluge. Dogradnja videonadzora na odlagalištu financirat će se vlastitim sredstvima društva, a obnova videonadzora na reciklažnim dvorištima iz proračuna jedinica lokalne samouprave.</t>
  </si>
  <si>
    <t>Radovi investicijskog održavanja poslovnog objekta, nadstrešnica i dvorišta u Industrijskoj ulici 25D s izgradnjom nadstrešnice na ulazu</t>
  </si>
  <si>
    <t>Radovi  izgradnje nadstrešnice ispred ulaza u zgradu na lokaciji poslovne zgrade u Industrijskoj 25D</t>
  </si>
  <si>
    <t>Izgradnja metalne nadstrešnice ispred glavnih ulaznih vrata u zgradu s ciljem zaštite ulaznog prostora od zakišnjavanja</t>
  </si>
  <si>
    <t>Ad 4.</t>
  </si>
  <si>
    <t>Zbog sprječavanja zakišnjavanja ulaznog prostora u poslovnu zgradu u Industrijskoj 25D predviđena je izgradnja metalne nadstrešnice ispred glavnih ulaznih vrata u zgradu. Za radove izgradnje nadstrešnice raspisat će se jednostavni postupak nabave te odabrati vanjski izvođač. Nadstrešnica će biti financirana vlastitim sredstvima Društva.</t>
  </si>
  <si>
    <t>Stavka plana se ne mijenja.</t>
  </si>
  <si>
    <t>Izgradnja privremene tržnice s ciljem osiguranja kontinuiteta rada tržnice za vrijeme radova revitalizacije povijesne jezgre grada</t>
  </si>
  <si>
    <t>Izgradnja tržnice u Cvjetoj ulici - građevinski  radovi</t>
  </si>
  <si>
    <t>Zbog radova na revitalizaciji povijesne gradske jezgre, u okviru kojih je planirano i rušenje postojeće gradske tržnice, Komunalac Požega je, na prijedlog Grada Požege, na svom zemljištu uz Cvjetnu i Priorljavsku ulicu na parceli k.č.br. 1298/8 k.o. Požega ukupne površine 10708 m2, dopustio izgradnju privremene gradske tržnice kako bi osigurao kontinuitet rada tržnice za vrijeme planiranih radova. Kao  vlasnik zemljišta Komunalac Požega u mogućnosti je provesti sve aktivnosti vezane za realizaciju projekta. Do kraja 2024. planiraju se izvesti građevinski radovi.</t>
  </si>
  <si>
    <r>
      <t>UKUPNA VRIJEDNOST INVESTICIJE /</t>
    </r>
    <r>
      <rPr>
        <b/>
        <sz val="10"/>
        <rFont val="Calibri"/>
        <family val="2"/>
        <charset val="238"/>
      </rPr>
      <t>€</t>
    </r>
    <r>
      <rPr>
        <b/>
        <sz val="10"/>
        <rFont val="Arial Narrow"/>
        <family val="2"/>
        <charset val="238"/>
      </rPr>
      <t>/</t>
    </r>
  </si>
  <si>
    <t>UKUPNA VRIJEDNOST INVESTICIJE /€/</t>
  </si>
  <si>
    <t xml:space="preserve">KOMUNALAC POŽEGA (iz cijene usluge) </t>
  </si>
  <si>
    <t xml:space="preserve">KOMUNALAC POŽEGA (iz grobljanskih naknada) </t>
  </si>
  <si>
    <t xml:space="preserve">KOMUNALAC POŽEGA (iz vlastitih sredstava) </t>
  </si>
  <si>
    <t>PLANA INVESTICIJA I INVESTICIJSKOG ODRŽAVANJA ZA 2024. GODINU</t>
  </si>
  <si>
    <t>II. REBALANS PLANA</t>
  </si>
  <si>
    <t>Planirana sredstva ostaju ista. U okviru planiranih sredstava uz izgradnju sustava za otplinjavanje, obodnih nasipa i privremenih prometnica izvest će se i sanacija pomoćnih objekata na odlagalištu.</t>
  </si>
  <si>
    <t>Stavka plana je umanjena prema stvarno izvedenoj usluzi.</t>
  </si>
  <si>
    <r>
      <t>UKUPNA VRIJEDNOST INVESTICIJE /</t>
    </r>
    <r>
      <rPr>
        <b/>
        <sz val="9"/>
        <rFont val="Calibri"/>
        <family val="2"/>
        <charset val="238"/>
      </rPr>
      <t>€</t>
    </r>
    <r>
      <rPr>
        <b/>
        <sz val="9"/>
        <rFont val="Arial Narrow"/>
        <family val="2"/>
        <charset val="238"/>
      </rPr>
      <t>/</t>
    </r>
  </si>
  <si>
    <t>11.</t>
  </si>
  <si>
    <t>Pripremne aktivnosti za izgradnju RD građevnog otpada</t>
  </si>
  <si>
    <t>Sredstva za provedbu programa edukacije i promidžbe odvojenog sakupljanja otpada su umanjena. Komunalac Požega prijavio se na poziv FZOEU za provedbu izobrazno-informativnih aktivnosti koje se sufinanciraju 40%. Za Grad Požegu planiraju se provesti edukativne radionice o odvojenom sakupljanju otpada.</t>
  </si>
  <si>
    <t>Do kraja godine nije planirana izgradnja betonskih podloga uz višestambene zgrade.</t>
  </si>
  <si>
    <t>Stavka je umanjena. U ovoj godini planirana je izrada projektne dokumentacije za potrebe izmjene lokacijske i građevinske dozvole za proširenu plohu reciklažnog dvorišta na lokaciji Vinogradine. U okviru dokumentacije izradit će se i izmjena lokacijskih uvjeta sortirnice.</t>
  </si>
  <si>
    <t>Poziv FZOEU za poticanje mjera odvojenog sakupljanja otpada je zbog velikog interesa zatvoren već u lipnju,  tako da Komunalac Požega neće moći ostvariti sufinanciranje Fonda. Iz tog su razloga na ovoj stavci izmijenjeni izvori financiranja.</t>
  </si>
  <si>
    <t>I. REBALANS PLANA PLAN INVESTICIJA I INVESTICIJSKOG ODRŽAVANJA ZA 2024.</t>
  </si>
  <si>
    <t>Ad 11</t>
  </si>
  <si>
    <t>Ova stavka neće se provoditi u ovoj godini te se briše iz plana.</t>
  </si>
  <si>
    <t>Stavka plana je umanjena prema sklopljenim ugovorima za konzultantske usluge uvođenja integriranog sustava upravljanja u djelatnosti gospodarenja otpadom u kompostani i certificiranja</t>
  </si>
  <si>
    <t>I. REBALANS PLANA INVESTICIJA I INVESTICIJSKOG ODRŽAVANJA ZA 2024.</t>
  </si>
  <si>
    <t>Stavka plana se ne mijenja. Rok provedbe produljen je za 2 mjeseca.</t>
  </si>
  <si>
    <t>Prilagodba sustava naplate parkiranja novoj Odluci o parkiranju</t>
  </si>
  <si>
    <t>Nabava i ugradnja dopunskih ploča, naljepnica za automate, tarifnikh kartica te dogradnja Bmove aplikacije s ciljem usklađenja s novom Odlukom o parkiranju</t>
  </si>
  <si>
    <t>Novelacija dokumentacije za apliciranje projekta izgradnje RD građevnog otpada na poziv za dodjelu bespovratnih sredstava s ciljem uspostave cjelovitog sustava sakupljanja i oporabe građevnog otpada</t>
  </si>
  <si>
    <t>Zbog najave poziva za ulaganja u učinkovitu upotrebu resursa i potpora prelaska na kružno gospodarstvo putem kojeg bi se mogao aplicirati projekt izgradnje reciklažnog dvorišta građevnog otpada na lokaciji Vinogradine, planirana je priprema dokumentacije za apliciranje projektnog prijedloga.</t>
  </si>
  <si>
    <t>Požega, rujan 2024.</t>
  </si>
  <si>
    <t xml:space="preserve"> II. REBALANS    </t>
  </si>
  <si>
    <t>Požega, rujan 2024. g.</t>
  </si>
  <si>
    <t>U rujnu 2024. usvojena je nova Odluka o parkiranju po kojoj se uvode tri parkirališne zone te nove cijene parkirališnih karata. Zbog ovih izmjena potrebno je nabaviti  i ugraditi dopunske ploče u zonama parkiranja, nabaviti nove naljepnice za automate, ugraditi u automate nove tarifne kartice te dograditi Bmove aplikaciju za online plaćanje parkiranja.</t>
  </si>
  <si>
    <t>Planirani radovi izgradnje internih prometnica i površinske odvodnje uvećani nakon provedenog postupka javne nabave. Isto tako, za Groblje Krista Kralja izrađeno je idejno rješenje, izvedbeni projekt s detaljima i troškovnik izgradnje I. faze kolumbarija. Stavka je iz navedenih razloga uvećana.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</si>
</sst>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1"/>
      <name val="Arial Narrow"/>
      <family val="2"/>
      <charset val="238"/>
    </font>
    <font>
      <b/>
      <sz val="11"/>
      <name val="Arial Narrow"/>
      <family val="2"/>
      <charset val="238"/>
    </font>
    <font>
      <b/>
      <sz val="10"/>
      <name val="Calibri"/>
      <family val="2"/>
      <charset val="238"/>
    </font>
    <font>
      <sz val="14"/>
      <color rgb="FF0070C0"/>
      <name val="Arial Narrow"/>
      <family val="2"/>
      <charset val="238"/>
    </font>
    <font>
      <sz val="14"/>
      <name val="Arial Narrow"/>
      <family val="2"/>
      <charset val="238"/>
    </font>
    <font>
      <b/>
      <sz val="9"/>
      <name val="Arial Narrow"/>
      <family val="2"/>
      <charset val="238"/>
    </font>
    <font>
      <b/>
      <sz val="9"/>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6">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67">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3" fillId="0" borderId="0" xfId="0" applyNumberFormat="1" applyFont="1" applyAlignment="1">
      <alignmen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5"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3" fontId="5" fillId="2" borderId="2" xfId="0" applyNumberFormat="1" applyFont="1" applyFill="1" applyBorder="1" applyAlignment="1">
      <alignment horizontal="center" vertical="center" wrapText="1"/>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4" fontId="3" fillId="0" borderId="0" xfId="0" applyNumberFormat="1" applyFont="1" applyAlignment="1">
      <alignment horizontal="right" vertical="center"/>
    </xf>
    <xf numFmtId="4" fontId="3" fillId="0" borderId="0" xfId="0" applyNumberFormat="1" applyFont="1" applyAlignment="1">
      <alignment vertical="center"/>
    </xf>
    <xf numFmtId="49" fontId="4" fillId="0" borderId="0" xfId="0" applyNumberFormat="1" applyFont="1" applyAlignment="1">
      <alignment vertical="top"/>
    </xf>
    <xf numFmtId="3" fontId="4" fillId="0" borderId="0" xfId="0" applyNumberFormat="1" applyFont="1" applyAlignment="1">
      <alignment horizontal="justify" vertical="top" wrapText="1"/>
    </xf>
    <xf numFmtId="49" fontId="4" fillId="0" borderId="0" xfId="0" applyNumberFormat="1" applyFont="1" applyAlignment="1">
      <alignment vertical="center"/>
    </xf>
    <xf numFmtId="49" fontId="4" fillId="0" borderId="0" xfId="0" applyNumberFormat="1" applyFont="1" applyAlignment="1">
      <alignment vertical="top" wrapText="1"/>
    </xf>
    <xf numFmtId="3" fontId="5" fillId="2" borderId="4" xfId="0" applyNumberFormat="1" applyFont="1" applyFill="1" applyBorder="1" applyAlignment="1">
      <alignment horizontal="center" vertical="center" wrapText="1"/>
    </xf>
    <xf numFmtId="4" fontId="12" fillId="0" borderId="1" xfId="0" applyNumberFormat="1" applyFont="1" applyBorder="1" applyAlignment="1">
      <alignment horizontal="right" vertical="center"/>
    </xf>
    <xf numFmtId="4" fontId="12" fillId="0" borderId="3"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xf>
    <xf numFmtId="4" fontId="12" fillId="0" borderId="1" xfId="0" applyNumberFormat="1" applyFont="1" applyBorder="1" applyAlignment="1">
      <alignment horizontal="right" vertical="center" wrapText="1"/>
    </xf>
    <xf numFmtId="4" fontId="12" fillId="0" borderId="3" xfId="0" applyNumberFormat="1" applyFont="1" applyBorder="1" applyAlignment="1">
      <alignment horizontal="right" vertical="center" wrapText="1"/>
    </xf>
    <xf numFmtId="4" fontId="12" fillId="0" borderId="3" xfId="0" quotePrefix="1" applyNumberFormat="1" applyFont="1" applyBorder="1" applyAlignment="1">
      <alignment horizontal="right" vertical="center" wrapText="1"/>
    </xf>
    <xf numFmtId="4" fontId="12" fillId="0" borderId="12" xfId="0" applyNumberFormat="1" applyFont="1" applyBorder="1" applyAlignment="1">
      <alignment horizontal="right" vertical="center" wrapText="1"/>
    </xf>
    <xf numFmtId="4" fontId="12" fillId="0" borderId="16" xfId="0" quotePrefix="1" applyNumberFormat="1" applyFont="1" applyBorder="1" applyAlignment="1">
      <alignment horizontal="right" vertical="center" wrapText="1"/>
    </xf>
    <xf numFmtId="4" fontId="12" fillId="0" borderId="13" xfId="0" applyNumberFormat="1" applyFont="1" applyBorder="1" applyAlignment="1">
      <alignment horizontal="right" vertical="center" wrapText="1"/>
    </xf>
    <xf numFmtId="4" fontId="12" fillId="0" borderId="12" xfId="0" applyNumberFormat="1" applyFont="1" applyBorder="1" applyAlignment="1">
      <alignment horizontal="right" vertical="center"/>
    </xf>
    <xf numFmtId="3" fontId="4" fillId="0" borderId="0" xfId="0" applyNumberFormat="1" applyFont="1" applyAlignment="1">
      <alignment vertical="top"/>
    </xf>
    <xf numFmtId="4" fontId="12" fillId="0" borderId="3" xfId="0" applyNumberFormat="1" applyFont="1" applyBorder="1" applyAlignment="1">
      <alignment horizontal="right" vertical="center"/>
    </xf>
    <xf numFmtId="4" fontId="12" fillId="0" borderId="1" xfId="0" quotePrefix="1" applyNumberFormat="1" applyFont="1" applyBorder="1" applyAlignment="1">
      <alignment horizontal="right" vertical="center"/>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 fontId="4" fillId="0" borderId="16" xfId="0" quotePrefix="1" applyNumberFormat="1" applyFont="1" applyBorder="1" applyAlignment="1">
      <alignment horizontal="right" vertical="center" wrapText="1"/>
    </xf>
    <xf numFmtId="4" fontId="4" fillId="0" borderId="13" xfId="0" quotePrefix="1" applyNumberFormat="1" applyFont="1" applyBorder="1" applyAlignment="1">
      <alignment horizontal="right" vertical="center" wrapText="1"/>
    </xf>
    <xf numFmtId="4" fontId="12" fillId="0" borderId="3" xfId="0" applyNumberFormat="1" applyFont="1" applyBorder="1" applyAlignment="1">
      <alignment vertical="center" wrapText="1"/>
    </xf>
    <xf numFmtId="49" fontId="4" fillId="3" borderId="24" xfId="0" applyNumberFormat="1" applyFont="1" applyFill="1" applyBorder="1" applyAlignment="1">
      <alignment horizontal="center" vertical="center"/>
    </xf>
    <xf numFmtId="49" fontId="4" fillId="3" borderId="18" xfId="0" applyNumberFormat="1" applyFont="1" applyFill="1" applyBorder="1" applyAlignment="1">
      <alignment horizontal="left" vertical="center" wrapText="1"/>
    </xf>
    <xf numFmtId="49" fontId="4" fillId="0" borderId="18" xfId="0" applyNumberFormat="1" applyFont="1" applyBorder="1" applyAlignment="1">
      <alignment horizontal="left" vertical="center" wrapText="1"/>
    </xf>
    <xf numFmtId="3" fontId="4" fillId="0" borderId="8" xfId="0" applyNumberFormat="1" applyFont="1" applyBorder="1" applyAlignment="1">
      <alignment horizontal="center" vertical="center"/>
    </xf>
    <xf numFmtId="49" fontId="4" fillId="3" borderId="17" xfId="0" applyNumberFormat="1" applyFont="1" applyFill="1" applyBorder="1" applyAlignment="1">
      <alignment horizontal="center" vertical="center"/>
    </xf>
    <xf numFmtId="0" fontId="4" fillId="3" borderId="18" xfId="0" applyFont="1" applyFill="1" applyBorder="1" applyAlignment="1">
      <alignment horizontal="justify" vertical="center"/>
    </xf>
    <xf numFmtId="3" fontId="4" fillId="0" borderId="19" xfId="0" applyNumberFormat="1" applyFont="1" applyBorder="1" applyAlignment="1">
      <alignment horizontal="center"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0" borderId="18" xfId="0" applyFont="1" applyBorder="1" applyAlignment="1">
      <alignment horizontal="left" vertical="center" wrapText="1"/>
    </xf>
    <xf numFmtId="3" fontId="4" fillId="0" borderId="8" xfId="0" applyNumberFormat="1"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3" borderId="19" xfId="0" applyFont="1" applyFill="1" applyBorder="1" applyAlignment="1">
      <alignment horizontal="left" vertical="center" wrapText="1"/>
    </xf>
    <xf numFmtId="3" fontId="4" fillId="0" borderId="25" xfId="0" applyNumberFormat="1" applyFont="1" applyBorder="1" applyAlignment="1">
      <alignment horizontal="center" vertical="center"/>
    </xf>
    <xf numFmtId="49" fontId="4" fillId="3" borderId="3"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3" fontId="4" fillId="0" borderId="6" xfId="0" applyNumberFormat="1" applyFont="1" applyBorder="1" applyAlignment="1">
      <alignment horizontal="center" vertical="center"/>
    </xf>
    <xf numFmtId="49" fontId="4" fillId="3" borderId="8" xfId="0" applyNumberFormat="1" applyFont="1" applyFill="1" applyBorder="1" applyAlignment="1">
      <alignment horizontal="left" vertical="center" wrapText="1"/>
    </xf>
    <xf numFmtId="49" fontId="4" fillId="0" borderId="18" xfId="0" applyNumberFormat="1" applyFont="1" applyBorder="1" applyAlignment="1">
      <alignment horizontal="left" vertical="top" wrapText="1"/>
    </xf>
    <xf numFmtId="4" fontId="12" fillId="0" borderId="27" xfId="0" applyNumberFormat="1" applyFont="1" applyBorder="1" applyAlignment="1">
      <alignment horizontal="right" vertical="center" wrapText="1"/>
    </xf>
    <xf numFmtId="4" fontId="12" fillId="0" borderId="28" xfId="0" applyNumberFormat="1" applyFont="1" applyBorder="1" applyAlignment="1">
      <alignment horizontal="right" vertical="center" wrapText="1"/>
    </xf>
    <xf numFmtId="4" fontId="4" fillId="0" borderId="28" xfId="0" quotePrefix="1" applyNumberFormat="1" applyFont="1" applyBorder="1" applyAlignment="1">
      <alignment horizontal="right" vertical="center" wrapText="1"/>
    </xf>
    <xf numFmtId="4" fontId="4" fillId="0" borderId="29" xfId="0" quotePrefix="1" applyNumberFormat="1" applyFont="1" applyBorder="1" applyAlignment="1">
      <alignment horizontal="right" vertical="center" wrapText="1"/>
    </xf>
    <xf numFmtId="4" fontId="12" fillId="3" borderId="33" xfId="0" applyNumberFormat="1" applyFont="1" applyFill="1" applyBorder="1" applyAlignment="1">
      <alignment horizontal="right" vertical="center" wrapText="1"/>
    </xf>
    <xf numFmtId="4" fontId="12" fillId="3" borderId="26" xfId="0" applyNumberFormat="1" applyFont="1" applyFill="1" applyBorder="1" applyAlignment="1">
      <alignment horizontal="right" vertical="center" wrapText="1"/>
    </xf>
    <xf numFmtId="4" fontId="12" fillId="3" borderId="34" xfId="0" applyNumberFormat="1" applyFont="1" applyFill="1" applyBorder="1" applyAlignment="1">
      <alignment horizontal="right" vertical="center" wrapText="1"/>
    </xf>
    <xf numFmtId="4" fontId="12" fillId="0" borderId="17" xfId="0" applyNumberFormat="1" applyFont="1" applyBorder="1" applyAlignment="1">
      <alignment horizontal="right" vertical="center"/>
    </xf>
    <xf numFmtId="4" fontId="4" fillId="0" borderId="18" xfId="0" quotePrefix="1" applyNumberFormat="1" applyFont="1" applyBorder="1" applyAlignment="1">
      <alignment horizontal="right" vertical="center"/>
    </xf>
    <xf numFmtId="4" fontId="4" fillId="0" borderId="8" xfId="0" quotePrefix="1" applyNumberFormat="1" applyFont="1" applyBorder="1" applyAlignment="1">
      <alignment horizontal="right" vertical="center"/>
    </xf>
    <xf numFmtId="4" fontId="13" fillId="2" borderId="27" xfId="0" applyNumberFormat="1" applyFont="1" applyFill="1" applyBorder="1" applyAlignment="1">
      <alignment horizontal="right" vertical="center"/>
    </xf>
    <xf numFmtId="4" fontId="13" fillId="2" borderId="28" xfId="0" applyNumberFormat="1" applyFont="1" applyFill="1" applyBorder="1" applyAlignment="1">
      <alignment horizontal="right" vertical="center"/>
    </xf>
    <xf numFmtId="4" fontId="13" fillId="2" borderId="28" xfId="0" applyNumberFormat="1" applyFont="1" applyFill="1" applyBorder="1" applyAlignment="1">
      <alignment vertical="center" wrapText="1"/>
    </xf>
    <xf numFmtId="4" fontId="13" fillId="2" borderId="29" xfId="0" applyNumberFormat="1" applyFont="1" applyFill="1" applyBorder="1" applyAlignment="1">
      <alignment vertical="center"/>
    </xf>
    <xf numFmtId="4" fontId="13" fillId="2" borderId="36" xfId="0" applyNumberFormat="1" applyFont="1" applyFill="1" applyBorder="1" applyAlignment="1">
      <alignment vertical="center"/>
    </xf>
    <xf numFmtId="4" fontId="13" fillId="2" borderId="29" xfId="0" applyNumberFormat="1" applyFont="1" applyFill="1" applyBorder="1" applyAlignment="1">
      <alignment horizontal="right" vertical="center"/>
    </xf>
    <xf numFmtId="4" fontId="12" fillId="0" borderId="27" xfId="0" applyNumberFormat="1" applyFont="1" applyBorder="1" applyAlignment="1">
      <alignment horizontal="right" vertical="center"/>
    </xf>
    <xf numFmtId="4" fontId="13" fillId="2" borderId="26" xfId="0" applyNumberFormat="1" applyFont="1" applyFill="1" applyBorder="1" applyAlignment="1">
      <alignment vertical="center" wrapText="1"/>
    </xf>
    <xf numFmtId="4" fontId="12" fillId="3" borderId="33" xfId="0" applyNumberFormat="1" applyFont="1" applyFill="1" applyBorder="1" applyAlignment="1">
      <alignment vertical="center" wrapText="1"/>
    </xf>
    <xf numFmtId="4" fontId="13" fillId="2" borderId="29" xfId="0" quotePrefix="1" applyNumberFormat="1" applyFont="1" applyFill="1" applyBorder="1" applyAlignment="1">
      <alignment horizontal="right" vertical="center"/>
    </xf>
    <xf numFmtId="4" fontId="4" fillId="0" borderId="29" xfId="0" quotePrefix="1" applyNumberFormat="1" applyFont="1" applyBorder="1" applyAlignment="1">
      <alignment horizontal="right" vertical="center"/>
    </xf>
    <xf numFmtId="4" fontId="12" fillId="3" borderId="26" xfId="0" applyNumberFormat="1" applyFont="1" applyFill="1" applyBorder="1" applyAlignment="1">
      <alignment vertical="center" wrapText="1"/>
    </xf>
    <xf numFmtId="49" fontId="3" fillId="2" borderId="30" xfId="0" applyNumberFormat="1" applyFont="1" applyFill="1" applyBorder="1" applyAlignment="1">
      <alignment vertical="center"/>
    </xf>
    <xf numFmtId="49" fontId="3" fillId="2" borderId="35" xfId="0" applyNumberFormat="1" applyFont="1" applyFill="1" applyBorder="1" applyAlignment="1">
      <alignment vertical="center"/>
    </xf>
    <xf numFmtId="4" fontId="4" fillId="0" borderId="0" xfId="0" applyNumberFormat="1" applyFont="1" applyAlignment="1">
      <alignment vertical="center"/>
    </xf>
    <xf numFmtId="4" fontId="13" fillId="2" borderId="26" xfId="0" applyNumberFormat="1" applyFont="1" applyFill="1" applyBorder="1" applyAlignment="1">
      <alignment horizontal="right" vertical="center" wrapText="1"/>
    </xf>
    <xf numFmtId="4" fontId="13" fillId="2" borderId="28" xfId="0" applyNumberFormat="1" applyFont="1" applyFill="1" applyBorder="1" applyAlignment="1">
      <alignment horizontal="center" vertical="center"/>
    </xf>
    <xf numFmtId="4" fontId="12" fillId="0" borderId="18" xfId="0" applyNumberFormat="1" applyFont="1" applyBorder="1" applyAlignment="1">
      <alignment vertical="center" wrapText="1"/>
    </xf>
    <xf numFmtId="4" fontId="12" fillId="3" borderId="31" xfId="0" applyNumberFormat="1" applyFont="1" applyFill="1" applyBorder="1" applyAlignment="1">
      <alignment vertical="center" wrapText="1"/>
    </xf>
    <xf numFmtId="49" fontId="4" fillId="3" borderId="28" xfId="0" applyNumberFormat="1" applyFont="1" applyFill="1" applyBorder="1" applyAlignment="1">
      <alignment horizontal="left" vertical="center" wrapText="1"/>
    </xf>
    <xf numFmtId="49" fontId="4" fillId="0" borderId="28" xfId="0" applyNumberFormat="1" applyFont="1" applyBorder="1" applyAlignment="1">
      <alignment horizontal="left" vertical="center" wrapText="1"/>
    </xf>
    <xf numFmtId="3" fontId="4" fillId="0" borderId="29" xfId="0" applyNumberFormat="1" applyFont="1" applyBorder="1" applyAlignment="1">
      <alignment horizontal="center" vertical="center"/>
    </xf>
    <xf numFmtId="0" fontId="15" fillId="0" borderId="0" xfId="0" applyFont="1" applyAlignment="1">
      <alignment vertical="center"/>
    </xf>
    <xf numFmtId="4" fontId="12" fillId="0" borderId="6" xfId="0" applyNumberFormat="1" applyFont="1" applyBorder="1" applyAlignment="1">
      <alignment horizontal="right" vertical="center" wrapText="1"/>
    </xf>
    <xf numFmtId="49" fontId="4" fillId="3" borderId="27" xfId="0" applyNumberFormat="1" applyFont="1" applyFill="1" applyBorder="1" applyAlignment="1">
      <alignment horizontal="center" vertical="center"/>
    </xf>
    <xf numFmtId="4" fontId="12" fillId="0" borderId="18" xfId="0" quotePrefix="1" applyNumberFormat="1" applyFont="1" applyBorder="1" applyAlignment="1">
      <alignment horizontal="right" vertical="center"/>
    </xf>
    <xf numFmtId="4" fontId="12" fillId="3" borderId="36" xfId="0" applyNumberFormat="1" applyFont="1" applyFill="1" applyBorder="1" applyAlignment="1">
      <alignment horizontal="right" vertical="center" wrapText="1"/>
    </xf>
    <xf numFmtId="49" fontId="4" fillId="3" borderId="30" xfId="0" applyNumberFormat="1" applyFont="1" applyFill="1" applyBorder="1" applyAlignment="1">
      <alignment horizontal="center" vertical="center"/>
    </xf>
    <xf numFmtId="4" fontId="4" fillId="0" borderId="28" xfId="0" quotePrefix="1" applyNumberFormat="1" applyFont="1" applyBorder="1" applyAlignment="1">
      <alignment horizontal="right" vertical="center"/>
    </xf>
    <xf numFmtId="49" fontId="4" fillId="0" borderId="26" xfId="0" applyNumberFormat="1" applyFont="1" applyBorder="1" applyAlignment="1">
      <alignment horizontal="center" vertical="top"/>
    </xf>
    <xf numFmtId="4" fontId="12" fillId="3" borderId="31" xfId="0" applyNumberFormat="1" applyFont="1" applyFill="1" applyBorder="1" applyAlignment="1">
      <alignment horizontal="right" vertical="center" wrapText="1"/>
    </xf>
    <xf numFmtId="0" fontId="4" fillId="3" borderId="28" xfId="0" applyFont="1" applyFill="1" applyBorder="1" applyAlignment="1">
      <alignment horizontal="left" vertical="center" wrapText="1"/>
    </xf>
    <xf numFmtId="49" fontId="4" fillId="0" borderId="26" xfId="0" applyNumberFormat="1" applyFont="1" applyBorder="1" applyAlignment="1">
      <alignment vertical="center"/>
    </xf>
    <xf numFmtId="4" fontId="12" fillId="0" borderId="17" xfId="0" quotePrefix="1" applyNumberFormat="1" applyFont="1" applyBorder="1" applyAlignment="1">
      <alignment horizontal="right" vertical="center"/>
    </xf>
    <xf numFmtId="4" fontId="12" fillId="0" borderId="8"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wrapText="1"/>
    </xf>
    <xf numFmtId="4" fontId="12" fillId="0" borderId="8" xfId="0" quotePrefix="1" applyNumberFormat="1" applyFont="1" applyBorder="1" applyAlignment="1">
      <alignment horizontal="right" vertical="center" wrapText="1"/>
    </xf>
    <xf numFmtId="4" fontId="12" fillId="0" borderId="29" xfId="0" quotePrefix="1" applyNumberFormat="1" applyFont="1" applyBorder="1" applyAlignment="1">
      <alignment horizontal="right" vertical="center" wrapText="1"/>
    </xf>
    <xf numFmtId="4" fontId="12" fillId="0" borderId="13" xfId="0" quotePrefix="1" applyNumberFormat="1" applyFont="1" applyBorder="1" applyAlignment="1">
      <alignment horizontal="right" vertical="center" wrapText="1"/>
    </xf>
    <xf numFmtId="4" fontId="12" fillId="0" borderId="29" xfId="0" quotePrefix="1" applyNumberFormat="1" applyFont="1" applyBorder="1" applyAlignment="1">
      <alignment horizontal="right" vertical="center"/>
    </xf>
    <xf numFmtId="0" fontId="9" fillId="0" borderId="0" xfId="0" applyFont="1"/>
    <xf numFmtId="0" fontId="16" fillId="0" borderId="0" xfId="0" applyFont="1" applyAlignment="1">
      <alignment vertical="center"/>
    </xf>
    <xf numFmtId="49" fontId="16" fillId="0" borderId="0" xfId="0" applyNumberFormat="1" applyFont="1" applyAlignment="1">
      <alignment vertical="center"/>
    </xf>
    <xf numFmtId="3" fontId="4" fillId="0" borderId="36" xfId="0" applyNumberFormat="1" applyFont="1" applyBorder="1" applyAlignment="1">
      <alignment horizontal="center" vertical="center"/>
    </xf>
    <xf numFmtId="49" fontId="4" fillId="3" borderId="43" xfId="0" applyNumberFormat="1" applyFont="1" applyFill="1" applyBorder="1" applyAlignment="1">
      <alignment horizontal="left" vertical="center" wrapText="1"/>
    </xf>
    <xf numFmtId="4" fontId="4" fillId="0" borderId="27" xfId="0" applyNumberFormat="1" applyFont="1" applyBorder="1" applyAlignment="1">
      <alignment horizontal="right" vertical="center" wrapText="1"/>
    </xf>
    <xf numFmtId="4" fontId="4" fillId="0" borderId="12" xfId="0" applyNumberFormat="1" applyFont="1" applyBorder="1" applyAlignment="1">
      <alignment horizontal="right" vertical="center" wrapText="1"/>
    </xf>
    <xf numFmtId="4" fontId="4" fillId="0" borderId="13" xfId="0" applyNumberFormat="1" applyFont="1" applyBorder="1" applyAlignment="1">
      <alignment horizontal="right" vertical="center" wrapText="1"/>
    </xf>
    <xf numFmtId="4" fontId="12" fillId="0" borderId="27" xfId="0" applyNumberFormat="1" applyFont="1" applyBorder="1" applyAlignment="1">
      <alignment vertical="center"/>
    </xf>
    <xf numFmtId="4" fontId="12" fillId="0" borderId="28" xfId="0" applyNumberFormat="1" applyFont="1" applyBorder="1" applyAlignment="1">
      <alignment vertical="center"/>
    </xf>
    <xf numFmtId="4" fontId="4" fillId="0" borderId="28" xfId="0" applyNumberFormat="1" applyFont="1" applyBorder="1" applyAlignment="1">
      <alignment vertical="center"/>
    </xf>
    <xf numFmtId="4" fontId="4" fillId="0" borderId="29" xfId="0" applyNumberFormat="1" applyFont="1" applyBorder="1" applyAlignment="1">
      <alignment vertical="center"/>
    </xf>
    <xf numFmtId="3" fontId="17" fillId="2" borderId="22" xfId="0" applyNumberFormat="1" applyFont="1" applyFill="1" applyBorder="1" applyAlignment="1">
      <alignment horizontal="center" vertical="center" wrapText="1"/>
    </xf>
    <xf numFmtId="3" fontId="17" fillId="2" borderId="23" xfId="0" applyNumberFormat="1" applyFont="1" applyFill="1" applyBorder="1" applyAlignment="1">
      <alignment horizontal="center" vertical="center" wrapText="1"/>
    </xf>
    <xf numFmtId="4" fontId="12" fillId="0" borderId="44" xfId="0" applyNumberFormat="1" applyFont="1" applyBorder="1" applyAlignment="1">
      <alignment horizontal="right" vertical="center" wrapText="1"/>
    </xf>
    <xf numFmtId="4" fontId="12" fillId="0" borderId="45" xfId="0" quotePrefix="1" applyNumberFormat="1" applyFont="1" applyBorder="1" applyAlignment="1">
      <alignment horizontal="right" vertical="center"/>
    </xf>
    <xf numFmtId="4" fontId="12" fillId="3" borderId="42" xfId="0" applyNumberFormat="1" applyFont="1" applyFill="1" applyBorder="1" applyAlignment="1">
      <alignment vertical="center" wrapText="1"/>
    </xf>
    <xf numFmtId="3" fontId="4" fillId="0" borderId="29" xfId="0" applyNumberFormat="1" applyFont="1" applyBorder="1" applyAlignment="1">
      <alignment horizontal="center" vertical="center" wrapText="1"/>
    </xf>
    <xf numFmtId="4" fontId="12" fillId="0" borderId="44" xfId="0" quotePrefix="1" applyNumberFormat="1" applyFont="1" applyBorder="1" applyAlignment="1">
      <alignment horizontal="right" vertical="center" wrapText="1"/>
    </xf>
    <xf numFmtId="4" fontId="12" fillId="3" borderId="42" xfId="0" quotePrefix="1" applyNumberFormat="1" applyFont="1" applyFill="1" applyBorder="1" applyAlignment="1">
      <alignment horizontal="right" vertical="center" wrapText="1"/>
    </xf>
    <xf numFmtId="4" fontId="12" fillId="3" borderId="36" xfId="0" quotePrefix="1" applyNumberFormat="1" applyFont="1" applyFill="1" applyBorder="1" applyAlignment="1">
      <alignment horizontal="right" vertical="center" wrapText="1"/>
    </xf>
    <xf numFmtId="0" fontId="9" fillId="0" borderId="0" xfId="0" applyFont="1" applyAlignment="1">
      <alignment horizontal="center" vertical="top" wrapText="1"/>
    </xf>
    <xf numFmtId="0" fontId="6" fillId="0" borderId="0" xfId="0" applyFont="1" applyAlignment="1">
      <alignment horizontal="center" vertical="center"/>
    </xf>
    <xf numFmtId="0" fontId="9" fillId="0" borderId="0" xfId="0" applyFont="1" applyAlignment="1">
      <alignment horizontal="center"/>
    </xf>
    <xf numFmtId="49" fontId="4" fillId="0" borderId="26" xfId="0" quotePrefix="1" applyNumberFormat="1" applyFont="1" applyBorder="1" applyAlignment="1">
      <alignment horizontal="left" vertical="top"/>
    </xf>
    <xf numFmtId="49" fontId="4" fillId="0" borderId="26" xfId="0" applyNumberFormat="1" applyFont="1" applyBorder="1" applyAlignment="1">
      <alignment horizontal="left" vertical="top"/>
    </xf>
    <xf numFmtId="0" fontId="4" fillId="0" borderId="30"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7" fillId="2" borderId="3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3" fontId="17" fillId="2" borderId="19" xfId="0" applyNumberFormat="1" applyFont="1" applyFill="1" applyBorder="1" applyAlignment="1">
      <alignment horizontal="center" vertical="center" wrapText="1"/>
    </xf>
    <xf numFmtId="3" fontId="17" fillId="2" borderId="15" xfId="0" applyNumberFormat="1"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49" fontId="4" fillId="0" borderId="24" xfId="0" applyNumberFormat="1" applyFont="1" applyBorder="1" applyAlignment="1">
      <alignment horizontal="left" vertical="top" wrapText="1"/>
    </xf>
    <xf numFmtId="49" fontId="4" fillId="0" borderId="37"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39"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40"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38" xfId="0" applyNumberFormat="1" applyFont="1" applyBorder="1" applyAlignment="1">
      <alignment horizontal="left" vertical="top" wrapText="1"/>
    </xf>
    <xf numFmtId="49" fontId="4" fillId="0" borderId="41"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0" borderId="35" xfId="0" applyNumberFormat="1" applyFont="1" applyBorder="1" applyAlignment="1">
      <alignment horizontal="left" vertical="top" wrapText="1"/>
    </xf>
    <xf numFmtId="49" fontId="4" fillId="0" borderId="36" xfId="0" applyNumberFormat="1" applyFont="1" applyBorder="1" applyAlignment="1">
      <alignment horizontal="left" vertical="top" wrapText="1"/>
    </xf>
    <xf numFmtId="49" fontId="4" fillId="0" borderId="26" xfId="0" applyNumberFormat="1" applyFont="1" applyBorder="1" applyAlignment="1">
      <alignment vertical="top" wrapText="1"/>
    </xf>
    <xf numFmtId="49" fontId="7" fillId="2" borderId="30" xfId="0" applyNumberFormat="1" applyFont="1" applyFill="1" applyBorder="1" applyAlignment="1">
      <alignment horizontal="center" vertical="center"/>
    </xf>
    <xf numFmtId="49" fontId="7" fillId="2" borderId="35" xfId="0" applyNumberFormat="1" applyFont="1" applyFill="1" applyBorder="1" applyAlignment="1">
      <alignment horizontal="center" vertical="center"/>
    </xf>
    <xf numFmtId="49" fontId="7" fillId="2" borderId="36" xfId="0" applyNumberFormat="1" applyFont="1" applyFill="1" applyBorder="1" applyAlignment="1">
      <alignment horizontal="center" vertical="center"/>
    </xf>
    <xf numFmtId="49" fontId="3" fillId="2" borderId="30" xfId="0" applyNumberFormat="1" applyFont="1" applyFill="1" applyBorder="1" applyAlignment="1">
      <alignment horizontal="left" vertical="center"/>
    </xf>
    <xf numFmtId="49" fontId="3" fillId="2" borderId="35"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49" fontId="4" fillId="0" borderId="26" xfId="0" applyNumberFormat="1" applyFont="1" applyBorder="1" applyAlignment="1">
      <alignment horizontal="left" vertical="top" wrapText="1"/>
    </xf>
    <xf numFmtId="0" fontId="4" fillId="0" borderId="26" xfId="0" applyFont="1" applyBorder="1" applyAlignment="1">
      <alignment horizontal="left" vertical="top"/>
    </xf>
    <xf numFmtId="0" fontId="4" fillId="0" borderId="24" xfId="0" applyFont="1" applyBorder="1" applyAlignment="1">
      <alignment horizontal="left" vertical="top" wrapText="1"/>
    </xf>
    <xf numFmtId="0" fontId="4" fillId="0" borderId="37" xfId="0" applyFont="1" applyBorder="1" applyAlignment="1">
      <alignment horizontal="left" vertical="top" wrapText="1"/>
    </xf>
    <xf numFmtId="0" fontId="4" fillId="0" borderId="25" xfId="0" applyFont="1" applyBorder="1" applyAlignment="1">
      <alignment horizontal="left" vertical="top" wrapText="1"/>
    </xf>
    <xf numFmtId="0" fontId="4" fillId="0" borderId="39" xfId="0" applyFont="1" applyBorder="1" applyAlignment="1">
      <alignment horizontal="left" vertical="top" wrapText="1"/>
    </xf>
    <xf numFmtId="0" fontId="4" fillId="0" borderId="0" xfId="0" applyFont="1" applyAlignment="1">
      <alignment horizontal="left" vertical="top" wrapText="1"/>
    </xf>
    <xf numFmtId="0" fontId="4" fillId="0" borderId="40" xfId="0" applyFont="1" applyBorder="1" applyAlignment="1">
      <alignment horizontal="left" vertical="top" wrapText="1"/>
    </xf>
    <xf numFmtId="0" fontId="4" fillId="0" borderId="14" xfId="0" applyFont="1" applyBorder="1" applyAlignment="1">
      <alignment horizontal="left" vertical="top" wrapText="1"/>
    </xf>
    <xf numFmtId="0" fontId="4" fillId="0" borderId="38" xfId="0" applyFont="1" applyBorder="1" applyAlignment="1">
      <alignment horizontal="left" vertical="top" wrapText="1"/>
    </xf>
    <xf numFmtId="0" fontId="4" fillId="0" borderId="41" xfId="0" applyFont="1" applyBorder="1" applyAlignment="1">
      <alignment horizontal="left" vertical="top" wrapText="1"/>
    </xf>
    <xf numFmtId="49" fontId="7" fillId="2" borderId="26" xfId="0" applyNumberFormat="1" applyFont="1" applyFill="1" applyBorder="1" applyAlignment="1">
      <alignment horizontal="center" vertical="center"/>
    </xf>
    <xf numFmtId="49" fontId="4" fillId="0" borderId="26" xfId="0" applyNumberFormat="1" applyFont="1" applyBorder="1" applyAlignment="1">
      <alignment horizontal="center" vertical="top"/>
    </xf>
    <xf numFmtId="49" fontId="4" fillId="0" borderId="31" xfId="0" applyNumberFormat="1" applyFont="1" applyBorder="1" applyAlignment="1">
      <alignment horizontal="center" vertical="top"/>
    </xf>
    <xf numFmtId="49" fontId="4" fillId="0" borderId="42" xfId="0" applyNumberFormat="1" applyFont="1" applyBorder="1" applyAlignment="1">
      <alignment horizontal="center" vertical="top"/>
    </xf>
    <xf numFmtId="49" fontId="4" fillId="0" borderId="32" xfId="0" applyNumberFormat="1" applyFont="1" applyBorder="1" applyAlignment="1">
      <alignment horizontal="center" vertical="top"/>
    </xf>
    <xf numFmtId="0" fontId="4" fillId="0" borderId="24" xfId="0" applyFont="1" applyBorder="1" applyAlignment="1">
      <alignment horizontal="justify" vertical="top" wrapText="1"/>
    </xf>
    <xf numFmtId="0" fontId="4" fillId="0" borderId="37" xfId="0" applyFont="1" applyBorder="1" applyAlignment="1">
      <alignment horizontal="justify" vertical="top" wrapText="1"/>
    </xf>
    <xf numFmtId="0" fontId="4" fillId="0" borderId="25" xfId="0" applyFont="1" applyBorder="1" applyAlignment="1">
      <alignment horizontal="justify" vertical="top" wrapText="1"/>
    </xf>
    <xf numFmtId="0" fontId="4" fillId="0" borderId="39" xfId="0" applyFont="1" applyBorder="1" applyAlignment="1">
      <alignment horizontal="justify" vertical="top" wrapText="1"/>
    </xf>
    <xf numFmtId="0" fontId="4" fillId="0" borderId="0" xfId="0" applyFont="1" applyAlignment="1">
      <alignment horizontal="justify" vertical="top" wrapText="1"/>
    </xf>
    <xf numFmtId="0" fontId="4" fillId="0" borderId="40" xfId="0" applyFont="1" applyBorder="1" applyAlignment="1">
      <alignment horizontal="justify" vertical="top" wrapText="1"/>
    </xf>
    <xf numFmtId="0" fontId="4" fillId="0" borderId="14" xfId="0" applyFont="1" applyBorder="1" applyAlignment="1">
      <alignment horizontal="justify" vertical="top" wrapText="1"/>
    </xf>
    <xf numFmtId="0" fontId="4" fillId="0" borderId="38" xfId="0" applyFont="1" applyBorder="1" applyAlignment="1">
      <alignment horizontal="justify" vertical="top" wrapText="1"/>
    </xf>
    <xf numFmtId="0" fontId="4" fillId="0" borderId="41" xfId="0" applyFont="1" applyBorder="1" applyAlignment="1">
      <alignment horizontal="justify" vertical="top" wrapText="1"/>
    </xf>
    <xf numFmtId="3" fontId="17" fillId="2" borderId="8" xfId="0" applyNumberFormat="1" applyFont="1" applyFill="1" applyBorder="1" applyAlignment="1">
      <alignment horizontal="center" vertical="center" wrapText="1"/>
    </xf>
    <xf numFmtId="3" fontId="17" fillId="2" borderId="7" xfId="0" applyNumberFormat="1" applyFont="1" applyFill="1" applyBorder="1" applyAlignment="1">
      <alignment horizontal="center" vertical="center" wrapText="1"/>
    </xf>
    <xf numFmtId="49" fontId="4" fillId="0" borderId="24" xfId="0" applyNumberFormat="1" applyFont="1" applyBorder="1" applyAlignment="1">
      <alignment horizontal="justify" vertical="top" wrapText="1"/>
    </xf>
    <xf numFmtId="49" fontId="4" fillId="0" borderId="37" xfId="0" applyNumberFormat="1" applyFont="1" applyBorder="1" applyAlignment="1">
      <alignment horizontal="justify" vertical="top" wrapText="1"/>
    </xf>
    <xf numFmtId="49" fontId="4" fillId="0" borderId="25" xfId="0" applyNumberFormat="1" applyFont="1" applyBorder="1" applyAlignment="1">
      <alignment horizontal="justify" vertical="top" wrapText="1"/>
    </xf>
    <xf numFmtId="49" fontId="4" fillId="0" borderId="39" xfId="0" applyNumberFormat="1" applyFont="1" applyBorder="1" applyAlignment="1">
      <alignment horizontal="justify" vertical="top" wrapText="1"/>
    </xf>
    <xf numFmtId="49" fontId="4" fillId="0" borderId="0" xfId="0" applyNumberFormat="1" applyFont="1" applyAlignment="1">
      <alignment horizontal="justify" vertical="top" wrapText="1"/>
    </xf>
    <xf numFmtId="49" fontId="4" fillId="0" borderId="40" xfId="0" applyNumberFormat="1" applyFont="1" applyBorder="1" applyAlignment="1">
      <alignment horizontal="justify" vertical="top" wrapText="1"/>
    </xf>
    <xf numFmtId="49" fontId="4" fillId="0" borderId="14" xfId="0" applyNumberFormat="1" applyFont="1" applyBorder="1" applyAlignment="1">
      <alignment horizontal="justify" vertical="top" wrapText="1"/>
    </xf>
    <xf numFmtId="49" fontId="4" fillId="0" borderId="38" xfId="0" applyNumberFormat="1" applyFont="1" applyBorder="1" applyAlignment="1">
      <alignment horizontal="justify" vertical="top" wrapText="1"/>
    </xf>
    <xf numFmtId="49" fontId="4" fillId="0" borderId="41" xfId="0" applyNumberFormat="1" applyFont="1" applyBorder="1" applyAlignment="1">
      <alignment horizontal="justify" vertical="top" wrapText="1"/>
    </xf>
    <xf numFmtId="3" fontId="4" fillId="0" borderId="24" xfId="0" applyNumberFormat="1" applyFont="1" applyBorder="1" applyAlignment="1">
      <alignment horizontal="left" vertical="top" wrapText="1"/>
    </xf>
    <xf numFmtId="3" fontId="4" fillId="0" borderId="37" xfId="0" applyNumberFormat="1" applyFont="1" applyBorder="1" applyAlignment="1">
      <alignment horizontal="left" vertical="top" wrapText="1"/>
    </xf>
    <xf numFmtId="3" fontId="4" fillId="0" borderId="25" xfId="0" applyNumberFormat="1" applyFont="1" applyBorder="1" applyAlignment="1">
      <alignment horizontal="left" vertical="top" wrapText="1"/>
    </xf>
    <xf numFmtId="3" fontId="4" fillId="0" borderId="39" xfId="0" applyNumberFormat="1" applyFont="1" applyBorder="1" applyAlignment="1">
      <alignment horizontal="left" vertical="top" wrapText="1"/>
    </xf>
    <xf numFmtId="3" fontId="4" fillId="0" borderId="0" xfId="0" applyNumberFormat="1" applyFont="1" applyAlignment="1">
      <alignment horizontal="left" vertical="top" wrapText="1"/>
    </xf>
    <xf numFmtId="3" fontId="4" fillId="0" borderId="40" xfId="0" applyNumberFormat="1" applyFont="1" applyBorder="1" applyAlignment="1">
      <alignment horizontal="left" vertical="top" wrapText="1"/>
    </xf>
    <xf numFmtId="3" fontId="4" fillId="0" borderId="14" xfId="0" applyNumberFormat="1" applyFont="1" applyBorder="1" applyAlignment="1">
      <alignment horizontal="left" vertical="top" wrapText="1"/>
    </xf>
    <xf numFmtId="3" fontId="4" fillId="0" borderId="38" xfId="0" applyNumberFormat="1" applyFont="1" applyBorder="1" applyAlignment="1">
      <alignment horizontal="left" vertical="top" wrapText="1"/>
    </xf>
    <xf numFmtId="3" fontId="4" fillId="0" borderId="41" xfId="0" applyNumberFormat="1" applyFont="1" applyBorder="1" applyAlignment="1">
      <alignment horizontal="left"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3" fontId="4" fillId="0" borderId="26" xfId="0" applyNumberFormat="1" applyFont="1" applyBorder="1" applyAlignment="1">
      <alignment horizontal="left" vertical="top" wrapText="1"/>
    </xf>
    <xf numFmtId="3" fontId="4" fillId="0" borderId="26" xfId="0" applyNumberFormat="1" applyFont="1" applyBorder="1" applyAlignment="1">
      <alignment horizontal="center" vertical="top"/>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3" fontId="3" fillId="2" borderId="8"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4" fillId="0" borderId="24" xfId="0" applyNumberFormat="1" applyFont="1" applyBorder="1" applyAlignment="1">
      <alignment horizontal="justify" vertical="top" wrapText="1"/>
    </xf>
    <xf numFmtId="3" fontId="4" fillId="0" borderId="37" xfId="0" applyNumberFormat="1" applyFont="1" applyBorder="1" applyAlignment="1">
      <alignment horizontal="justify" vertical="top" wrapText="1"/>
    </xf>
    <xf numFmtId="3" fontId="4" fillId="0" borderId="25" xfId="0" applyNumberFormat="1" applyFont="1" applyBorder="1" applyAlignment="1">
      <alignment horizontal="justify" vertical="top" wrapText="1"/>
    </xf>
    <xf numFmtId="3" fontId="4" fillId="0" borderId="39" xfId="0" applyNumberFormat="1" applyFont="1" applyBorder="1" applyAlignment="1">
      <alignment horizontal="justify" vertical="top" wrapText="1"/>
    </xf>
    <xf numFmtId="3" fontId="4" fillId="0" borderId="0" xfId="0" applyNumberFormat="1" applyFont="1" applyAlignment="1">
      <alignment horizontal="justify" vertical="top" wrapText="1"/>
    </xf>
    <xf numFmtId="3" fontId="4" fillId="0" borderId="40" xfId="0" applyNumberFormat="1" applyFont="1" applyBorder="1" applyAlignment="1">
      <alignment horizontal="justify" vertical="top" wrapText="1"/>
    </xf>
    <xf numFmtId="3" fontId="4" fillId="0" borderId="14" xfId="0" applyNumberFormat="1" applyFont="1" applyBorder="1" applyAlignment="1">
      <alignment horizontal="justify" vertical="top" wrapText="1"/>
    </xf>
    <xf numFmtId="3" fontId="4" fillId="0" borderId="38" xfId="0" applyNumberFormat="1" applyFont="1" applyBorder="1" applyAlignment="1">
      <alignment horizontal="justify" vertical="top" wrapText="1"/>
    </xf>
    <xf numFmtId="3" fontId="4" fillId="0" borderId="41" xfId="0" applyNumberFormat="1" applyFont="1" applyBorder="1" applyAlignment="1">
      <alignment horizontal="justify" vertical="top" wrapText="1"/>
    </xf>
    <xf numFmtId="3" fontId="3" fillId="2" borderId="19"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49" fontId="4" fillId="0" borderId="26" xfId="0" quotePrefix="1" applyNumberFormat="1" applyFont="1" applyBorder="1" applyAlignment="1">
      <alignment horizontal="left" vertical="top" wrapText="1"/>
    </xf>
    <xf numFmtId="0" fontId="4" fillId="0" borderId="26" xfId="0" applyFont="1" applyBorder="1" applyAlignment="1">
      <alignment horizontal="left" vertical="top" wrapText="1"/>
    </xf>
    <xf numFmtId="49" fontId="4" fillId="0" borderId="26" xfId="0" applyNumberFormat="1" applyFont="1" applyBorder="1" applyAlignment="1">
      <alignment horizontal="justify" vertical="top" wrapText="1"/>
    </xf>
    <xf numFmtId="49" fontId="4" fillId="0" borderId="30" xfId="0" applyNumberFormat="1" applyFont="1" applyBorder="1" applyAlignment="1">
      <alignment horizontal="justify" vertical="top" wrapText="1"/>
    </xf>
    <xf numFmtId="49" fontId="4" fillId="0" borderId="35" xfId="0" applyNumberFormat="1" applyFont="1" applyBorder="1" applyAlignment="1">
      <alignment horizontal="justify" vertical="top" wrapText="1"/>
    </xf>
    <xf numFmtId="49" fontId="4" fillId="0" borderId="36" xfId="0" applyNumberFormat="1" applyFont="1" applyBorder="1" applyAlignment="1">
      <alignment horizontal="justify" vertical="top" wrapText="1"/>
    </xf>
    <xf numFmtId="49" fontId="4" fillId="0" borderId="30" xfId="0" applyNumberFormat="1" applyFont="1" applyBorder="1" applyAlignment="1">
      <alignment horizontal="left" vertical="center" wrapText="1"/>
    </xf>
    <xf numFmtId="49" fontId="4" fillId="0" borderId="35"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0" fontId="16" fillId="0" borderId="0" xfId="0" applyFont="1" applyAlignment="1">
      <alignment horizontal="center" vertical="center"/>
    </xf>
    <xf numFmtId="4" fontId="11" fillId="0" borderId="0" xfId="0" applyNumberFormat="1" applyFont="1" applyAlignment="1">
      <alignment horizontal="center" vertical="center"/>
    </xf>
    <xf numFmtId="0" fontId="3" fillId="2" borderId="11" xfId="0" applyFont="1" applyFill="1" applyBorder="1" applyAlignment="1">
      <alignment horizontal="center" vertical="center"/>
    </xf>
    <xf numFmtId="0" fontId="7" fillId="2" borderId="26" xfId="0" applyFont="1" applyFill="1" applyBorder="1" applyAlignment="1">
      <alignment horizontal="center" vertical="center"/>
    </xf>
    <xf numFmtId="0" fontId="4" fillId="0" borderId="0" xfId="0" applyFont="1" applyAlignment="1">
      <alignment horizontal="center" vertical="center"/>
    </xf>
    <xf numFmtId="0" fontId="3" fillId="2" borderId="2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workbookViewId="0">
      <selection activeCell="A25" sqref="A25:J25"/>
    </sheetView>
  </sheetViews>
  <sheetFormatPr defaultRowHeight="12.75" x14ac:dyDescent="0.2"/>
  <cols>
    <col min="1" max="4" width="9.140625" style="1"/>
    <col min="5" max="5" width="3.28515625" style="1" customWidth="1"/>
    <col min="6" max="8" width="9.140625" style="1"/>
    <col min="9" max="9" width="10.42578125" style="1" customWidth="1"/>
    <col min="10" max="16384" width="9.140625" style="1"/>
  </cols>
  <sheetData>
    <row r="1" spans="1:6" ht="15.75" x14ac:dyDescent="0.25">
      <c r="A1" s="10"/>
      <c r="F1" s="11"/>
    </row>
    <row r="2" spans="1:6" ht="15.75" x14ac:dyDescent="0.25">
      <c r="A2" s="10"/>
      <c r="F2" s="11"/>
    </row>
    <row r="25" spans="1:11" ht="20.25" x14ac:dyDescent="0.3">
      <c r="A25" s="142" t="s">
        <v>184</v>
      </c>
      <c r="B25" s="142"/>
      <c r="C25" s="142"/>
      <c r="D25" s="142"/>
      <c r="E25" s="142"/>
      <c r="F25" s="142"/>
      <c r="G25" s="142"/>
      <c r="H25" s="142"/>
      <c r="I25" s="142"/>
      <c r="J25" s="142"/>
      <c r="K25" s="119"/>
    </row>
    <row r="26" spans="1:11" ht="22.5" customHeight="1" x14ac:dyDescent="0.2">
      <c r="A26" s="140" t="s">
        <v>162</v>
      </c>
      <c r="B26" s="140"/>
      <c r="C26" s="140"/>
      <c r="D26" s="140"/>
      <c r="E26" s="140"/>
      <c r="F26" s="140"/>
      <c r="G26" s="140"/>
      <c r="H26" s="140"/>
      <c r="I26" s="140"/>
      <c r="J26" s="140"/>
    </row>
    <row r="52" spans="1:10" ht="19.5" customHeight="1" x14ac:dyDescent="0.2">
      <c r="A52" s="141" t="s">
        <v>185</v>
      </c>
      <c r="B52" s="141"/>
      <c r="C52" s="141"/>
      <c r="D52" s="141"/>
      <c r="E52" s="141"/>
      <c r="F52" s="141"/>
      <c r="G52" s="141"/>
      <c r="H52" s="141"/>
      <c r="I52" s="141"/>
      <c r="J52" s="141"/>
    </row>
  </sheetData>
  <sheetProtection algorithmName="SHA-512" hashValue="9KLc5XFVrN4DJmAsiY13gxqIUcjNkQYt6CJXRXuLuxeDw/j+KBH8Qy9Q1PljxFR6quirUVMwGd6ZPpc0X9CJjw==" saltValue="pxok5EQNek5zm2ZO5KgqJA==" spinCount="100000" sheet="1" objects="1" scenarios="1"/>
  <mergeCells count="3">
    <mergeCell ref="A26:J26"/>
    <mergeCell ref="A52:J52"/>
    <mergeCell ref="A25:J25"/>
  </mergeCells>
  <phoneticPr fontId="1" type="noConversion"/>
  <pageMargins left="0.94488188976377963" right="0.55118110236220474"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zoomScaleNormal="100" workbookViewId="0">
      <selection activeCell="K18" sqref="K18"/>
    </sheetView>
  </sheetViews>
  <sheetFormatPr defaultRowHeight="12.75" x14ac:dyDescent="0.2"/>
  <cols>
    <col min="1" max="1" width="4.7109375" style="5" customWidth="1"/>
    <col min="2" max="2" width="22.7109375" style="5" customWidth="1"/>
    <col min="3" max="3" width="29.7109375" style="5" customWidth="1"/>
    <col min="4" max="4" width="9" style="19" customWidth="1"/>
    <col min="5" max="9" width="9.7109375" style="2" customWidth="1"/>
    <col min="10" max="10" width="10.140625" style="2" customWidth="1"/>
    <col min="11" max="15" width="9.7109375" style="2" customWidth="1"/>
    <col min="16" max="16" width="10.140625" style="2" customWidth="1"/>
    <col min="17" max="16384" width="9.140625" style="2"/>
  </cols>
  <sheetData>
    <row r="1" spans="1:21" s="16" customFormat="1" ht="20.100000000000001" customHeight="1" x14ac:dyDescent="0.2">
      <c r="A1" s="14" t="s">
        <v>7</v>
      </c>
      <c r="B1" s="15" t="s">
        <v>11</v>
      </c>
      <c r="C1" s="15"/>
      <c r="D1" s="18"/>
      <c r="E1" s="15"/>
      <c r="G1" s="15"/>
      <c r="H1" s="15"/>
      <c r="I1" s="15"/>
      <c r="K1" s="15"/>
      <c r="M1" s="15"/>
      <c r="N1" s="15"/>
      <c r="O1" s="15"/>
      <c r="Q1" s="101"/>
      <c r="R1" s="101"/>
      <c r="S1" s="101"/>
      <c r="T1" s="101"/>
      <c r="U1" s="101"/>
    </row>
    <row r="2" spans="1:21" s="3" customFormat="1" ht="9.9499999999999993" customHeight="1" x14ac:dyDescent="0.2">
      <c r="A2" s="12"/>
      <c r="B2" s="13"/>
      <c r="C2" s="13"/>
      <c r="D2" s="19"/>
      <c r="E2" s="2"/>
      <c r="F2" s="2"/>
      <c r="G2" s="2"/>
      <c r="H2" s="2"/>
      <c r="I2" s="2"/>
      <c r="K2" s="2"/>
      <c r="L2" s="2"/>
      <c r="M2" s="2"/>
      <c r="N2" s="2"/>
      <c r="O2" s="2"/>
      <c r="Q2" s="2"/>
      <c r="R2" s="2"/>
      <c r="S2" s="2"/>
      <c r="T2" s="2"/>
      <c r="U2" s="2"/>
    </row>
    <row r="3" spans="1:21" s="3" customFormat="1" ht="15" customHeight="1" x14ac:dyDescent="0.2">
      <c r="A3" s="175" t="s">
        <v>177</v>
      </c>
      <c r="B3" s="176"/>
      <c r="C3" s="176"/>
      <c r="D3" s="176"/>
      <c r="E3" s="176"/>
      <c r="F3" s="176"/>
      <c r="G3" s="176"/>
      <c r="H3" s="176"/>
      <c r="I3" s="176"/>
      <c r="J3" s="177"/>
      <c r="K3" s="148" t="s">
        <v>163</v>
      </c>
      <c r="L3" s="149"/>
      <c r="M3" s="149"/>
      <c r="N3" s="149"/>
      <c r="O3" s="149"/>
      <c r="P3" s="150"/>
      <c r="Q3" s="2"/>
      <c r="R3" s="2"/>
      <c r="S3" s="2"/>
      <c r="T3" s="2"/>
      <c r="U3" s="2"/>
    </row>
    <row r="4" spans="1:21" s="3" customFormat="1" ht="18.75" customHeight="1" x14ac:dyDescent="0.2">
      <c r="A4" s="151" t="s">
        <v>14</v>
      </c>
      <c r="B4" s="153" t="s">
        <v>18</v>
      </c>
      <c r="C4" s="153" t="s">
        <v>20</v>
      </c>
      <c r="D4" s="155" t="s">
        <v>19</v>
      </c>
      <c r="E4" s="157" t="s">
        <v>13</v>
      </c>
      <c r="F4" s="158"/>
      <c r="G4" s="158"/>
      <c r="H4" s="158"/>
      <c r="I4" s="159"/>
      <c r="J4" s="160" t="s">
        <v>166</v>
      </c>
      <c r="K4" s="157" t="s">
        <v>13</v>
      </c>
      <c r="L4" s="158"/>
      <c r="M4" s="158"/>
      <c r="N4" s="158"/>
      <c r="O4" s="159"/>
      <c r="P4" s="160" t="s">
        <v>166</v>
      </c>
      <c r="Q4" s="2"/>
      <c r="R4" s="2"/>
      <c r="S4" s="2"/>
      <c r="T4" s="2"/>
      <c r="U4" s="2"/>
    </row>
    <row r="5" spans="1:21" s="3" customFormat="1" ht="36.75" customHeight="1" x14ac:dyDescent="0.2">
      <c r="A5" s="152"/>
      <c r="B5" s="154"/>
      <c r="C5" s="154"/>
      <c r="D5" s="156"/>
      <c r="E5" s="31" t="s">
        <v>67</v>
      </c>
      <c r="F5" s="17" t="s">
        <v>68</v>
      </c>
      <c r="G5" s="17" t="s">
        <v>69</v>
      </c>
      <c r="H5" s="17" t="s">
        <v>70</v>
      </c>
      <c r="I5" s="22" t="s">
        <v>71</v>
      </c>
      <c r="J5" s="161"/>
      <c r="K5" s="31" t="s">
        <v>67</v>
      </c>
      <c r="L5" s="17" t="s">
        <v>68</v>
      </c>
      <c r="M5" s="17" t="s">
        <v>69</v>
      </c>
      <c r="N5" s="17" t="s">
        <v>70</v>
      </c>
      <c r="O5" s="22" t="s">
        <v>71</v>
      </c>
      <c r="P5" s="161"/>
      <c r="Q5" s="2"/>
      <c r="R5" s="2"/>
      <c r="S5" s="2"/>
      <c r="T5" s="2"/>
      <c r="U5" s="2"/>
    </row>
    <row r="6" spans="1:21" s="3" customFormat="1" ht="79.5" customHeight="1" x14ac:dyDescent="0.2">
      <c r="A6" s="50" t="s">
        <v>7</v>
      </c>
      <c r="B6" s="51" t="s">
        <v>24</v>
      </c>
      <c r="C6" s="52" t="s">
        <v>25</v>
      </c>
      <c r="D6" s="53" t="s">
        <v>97</v>
      </c>
      <c r="E6" s="32">
        <v>40000</v>
      </c>
      <c r="F6" s="45">
        <v>0</v>
      </c>
      <c r="G6" s="45">
        <v>0</v>
      </c>
      <c r="H6" s="45">
        <v>0</v>
      </c>
      <c r="I6" s="46">
        <v>0</v>
      </c>
      <c r="J6" s="73">
        <f t="shared" ref="J6:J17" si="0">SUM(E6:I6)</f>
        <v>40000</v>
      </c>
      <c r="K6" s="32">
        <v>40000</v>
      </c>
      <c r="L6" s="45">
        <v>0</v>
      </c>
      <c r="M6" s="45">
        <v>0</v>
      </c>
      <c r="N6" s="45">
        <v>0</v>
      </c>
      <c r="O6" s="46">
        <v>0</v>
      </c>
      <c r="P6" s="73">
        <f t="shared" ref="P6:P18" si="1">SUM(K6:O6)</f>
        <v>40000</v>
      </c>
      <c r="Q6" s="2"/>
      <c r="R6" s="2"/>
      <c r="S6" s="2"/>
      <c r="T6" s="2"/>
      <c r="U6" s="2"/>
    </row>
    <row r="7" spans="1:21" s="3" customFormat="1" ht="79.5" customHeight="1" x14ac:dyDescent="0.2">
      <c r="A7" s="50" t="s">
        <v>8</v>
      </c>
      <c r="B7" s="51" t="s">
        <v>37</v>
      </c>
      <c r="C7" s="52" t="s">
        <v>27</v>
      </c>
      <c r="D7" s="53" t="s">
        <v>98</v>
      </c>
      <c r="E7" s="69">
        <v>1340</v>
      </c>
      <c r="F7" s="70">
        <v>2010</v>
      </c>
      <c r="G7" s="71">
        <v>0</v>
      </c>
      <c r="H7" s="71">
        <v>0</v>
      </c>
      <c r="I7" s="72">
        <v>0</v>
      </c>
      <c r="J7" s="74">
        <f t="shared" si="0"/>
        <v>3350</v>
      </c>
      <c r="K7" s="69">
        <v>1272</v>
      </c>
      <c r="L7" s="70">
        <v>1908</v>
      </c>
      <c r="M7" s="71">
        <v>0</v>
      </c>
      <c r="N7" s="71">
        <v>0</v>
      </c>
      <c r="O7" s="72">
        <v>0</v>
      </c>
      <c r="P7" s="74">
        <f t="shared" si="1"/>
        <v>3180</v>
      </c>
      <c r="Q7" s="2"/>
      <c r="R7" s="2"/>
      <c r="S7" s="2"/>
      <c r="T7" s="2"/>
      <c r="U7" s="2"/>
    </row>
    <row r="8" spans="1:21" s="3" customFormat="1" ht="79.5" customHeight="1" x14ac:dyDescent="0.2">
      <c r="A8" s="50" t="s">
        <v>0</v>
      </c>
      <c r="B8" s="51" t="s">
        <v>88</v>
      </c>
      <c r="C8" s="52" t="s">
        <v>123</v>
      </c>
      <c r="D8" s="53" t="s">
        <v>99</v>
      </c>
      <c r="E8" s="38">
        <v>7000</v>
      </c>
      <c r="F8" s="47">
        <v>0</v>
      </c>
      <c r="G8" s="47">
        <v>0</v>
      </c>
      <c r="H8" s="39">
        <v>8000</v>
      </c>
      <c r="I8" s="48">
        <v>0</v>
      </c>
      <c r="J8" s="75">
        <f t="shared" si="0"/>
        <v>15000</v>
      </c>
      <c r="K8" s="38">
        <f>7000*0.6</f>
        <v>4200</v>
      </c>
      <c r="L8" s="39">
        <f>7000*0.4</f>
        <v>2800</v>
      </c>
      <c r="M8" s="47">
        <v>0</v>
      </c>
      <c r="N8" s="39">
        <v>2000</v>
      </c>
      <c r="O8" s="48">
        <v>0</v>
      </c>
      <c r="P8" s="75">
        <f>SUM(K8:O8)</f>
        <v>9000</v>
      </c>
      <c r="Q8" s="2"/>
      <c r="R8" s="2"/>
      <c r="S8" s="2"/>
      <c r="T8" s="2"/>
      <c r="U8" s="2"/>
    </row>
    <row r="9" spans="1:21" s="3" customFormat="1" ht="79.5" customHeight="1" x14ac:dyDescent="0.2">
      <c r="A9" s="50" t="s">
        <v>1</v>
      </c>
      <c r="B9" s="51" t="s">
        <v>110</v>
      </c>
      <c r="C9" s="68" t="s">
        <v>111</v>
      </c>
      <c r="D9" s="53" t="s">
        <v>99</v>
      </c>
      <c r="E9" s="69">
        <v>8000</v>
      </c>
      <c r="F9" s="71">
        <v>0</v>
      </c>
      <c r="G9" s="71">
        <v>0</v>
      </c>
      <c r="H9" s="71">
        <v>0</v>
      </c>
      <c r="I9" s="72">
        <v>0</v>
      </c>
      <c r="J9" s="74">
        <f t="shared" si="0"/>
        <v>8000</v>
      </c>
      <c r="K9" s="124">
        <v>0</v>
      </c>
      <c r="L9" s="71">
        <v>0</v>
      </c>
      <c r="M9" s="71">
        <v>0</v>
      </c>
      <c r="N9" s="71">
        <v>0</v>
      </c>
      <c r="O9" s="72">
        <v>0</v>
      </c>
      <c r="P9" s="74">
        <f t="shared" si="1"/>
        <v>0</v>
      </c>
      <c r="Q9" s="2"/>
      <c r="R9" s="2"/>
      <c r="S9" s="2"/>
      <c r="T9" s="2"/>
      <c r="U9" s="2"/>
    </row>
    <row r="10" spans="1:21" s="3" customFormat="1" ht="79.5" customHeight="1" x14ac:dyDescent="0.2">
      <c r="A10" s="50" t="s">
        <v>2</v>
      </c>
      <c r="B10" s="51" t="s">
        <v>109</v>
      </c>
      <c r="C10" s="52" t="s">
        <v>124</v>
      </c>
      <c r="D10" s="53" t="s">
        <v>97</v>
      </c>
      <c r="E10" s="38">
        <v>2400</v>
      </c>
      <c r="F10" s="47">
        <v>0</v>
      </c>
      <c r="G10" s="47">
        <v>0</v>
      </c>
      <c r="H10" s="47">
        <v>0</v>
      </c>
      <c r="I10" s="40">
        <v>5600</v>
      </c>
      <c r="J10" s="75">
        <f t="shared" si="0"/>
        <v>8000</v>
      </c>
      <c r="K10" s="125">
        <v>0</v>
      </c>
      <c r="L10" s="47">
        <v>0</v>
      </c>
      <c r="M10" s="47">
        <v>0</v>
      </c>
      <c r="N10" s="47">
        <v>0</v>
      </c>
      <c r="O10" s="126">
        <v>0</v>
      </c>
      <c r="P10" s="75">
        <f t="shared" si="1"/>
        <v>0</v>
      </c>
      <c r="Q10" s="2"/>
      <c r="R10" s="2"/>
      <c r="S10" s="2"/>
      <c r="T10" s="2"/>
      <c r="U10" s="2"/>
    </row>
    <row r="11" spans="1:21" s="3" customFormat="1" ht="79.5" customHeight="1" x14ac:dyDescent="0.2">
      <c r="A11" s="50" t="s">
        <v>3</v>
      </c>
      <c r="B11" s="51" t="s">
        <v>28</v>
      </c>
      <c r="C11" s="52" t="s">
        <v>136</v>
      </c>
      <c r="D11" s="53" t="s">
        <v>99</v>
      </c>
      <c r="E11" s="32">
        <v>25000</v>
      </c>
      <c r="F11" s="45">
        <v>0</v>
      </c>
      <c r="G11" s="45">
        <v>0</v>
      </c>
      <c r="H11" s="45">
        <v>0</v>
      </c>
      <c r="I11" s="46">
        <v>0</v>
      </c>
      <c r="J11" s="73">
        <f t="shared" si="0"/>
        <v>25000</v>
      </c>
      <c r="K11" s="32">
        <v>14000</v>
      </c>
      <c r="L11" s="45">
        <v>0</v>
      </c>
      <c r="M11" s="45">
        <v>0</v>
      </c>
      <c r="N11" s="45">
        <v>0</v>
      </c>
      <c r="O11" s="46">
        <v>0</v>
      </c>
      <c r="P11" s="73">
        <f>SUM(K11:O11)</f>
        <v>14000</v>
      </c>
      <c r="Q11" s="2"/>
      <c r="R11" s="2"/>
      <c r="S11" s="2"/>
      <c r="T11" s="2"/>
      <c r="U11" s="2"/>
    </row>
    <row r="12" spans="1:21" s="3" customFormat="1" ht="79.5" customHeight="1" x14ac:dyDescent="0.2">
      <c r="A12" s="50" t="s">
        <v>12</v>
      </c>
      <c r="B12" s="51" t="s">
        <v>40</v>
      </c>
      <c r="C12" s="52" t="s">
        <v>112</v>
      </c>
      <c r="D12" s="53" t="s">
        <v>99</v>
      </c>
      <c r="E12" s="32">
        <v>3000</v>
      </c>
      <c r="F12" s="45">
        <v>0</v>
      </c>
      <c r="G12" s="45">
        <v>0</v>
      </c>
      <c r="H12" s="33">
        <v>288000</v>
      </c>
      <c r="I12" s="46">
        <v>0</v>
      </c>
      <c r="J12" s="73">
        <f t="shared" si="0"/>
        <v>291000</v>
      </c>
      <c r="K12" s="32">
        <v>3000</v>
      </c>
      <c r="L12" s="45">
        <v>0</v>
      </c>
      <c r="M12" s="45">
        <v>0</v>
      </c>
      <c r="N12" s="33">
        <v>288000</v>
      </c>
      <c r="O12" s="46">
        <v>0</v>
      </c>
      <c r="P12" s="73">
        <f t="shared" si="1"/>
        <v>291000</v>
      </c>
      <c r="Q12" s="2"/>
      <c r="R12" s="2"/>
      <c r="S12" s="2"/>
      <c r="T12" s="2"/>
      <c r="U12" s="2"/>
    </row>
    <row r="13" spans="1:21" s="3" customFormat="1" ht="79.5" customHeight="1" x14ac:dyDescent="0.2">
      <c r="A13" s="106" t="s">
        <v>16</v>
      </c>
      <c r="B13" s="98" t="s">
        <v>86</v>
      </c>
      <c r="C13" s="99" t="s">
        <v>87</v>
      </c>
      <c r="D13" s="100" t="s">
        <v>99</v>
      </c>
      <c r="E13" s="127">
        <v>15600</v>
      </c>
      <c r="F13" s="128">
        <v>10400</v>
      </c>
      <c r="G13" s="129">
        <v>0</v>
      </c>
      <c r="H13" s="129">
        <v>0</v>
      </c>
      <c r="I13" s="130">
        <v>0</v>
      </c>
      <c r="J13" s="74">
        <f t="shared" si="0"/>
        <v>26000</v>
      </c>
      <c r="K13" s="127">
        <v>26000</v>
      </c>
      <c r="L13" s="129">
        <v>0</v>
      </c>
      <c r="M13" s="129">
        <v>0</v>
      </c>
      <c r="N13" s="129">
        <v>0</v>
      </c>
      <c r="O13" s="130">
        <v>0</v>
      </c>
      <c r="P13" s="74">
        <f t="shared" si="1"/>
        <v>26000</v>
      </c>
      <c r="Q13" s="2"/>
      <c r="R13" s="2"/>
      <c r="S13" s="2"/>
      <c r="T13" s="2"/>
      <c r="U13" s="2"/>
    </row>
    <row r="14" spans="1:21" s="3" customFormat="1" ht="15" customHeight="1" x14ac:dyDescent="0.2">
      <c r="A14" s="175" t="s">
        <v>177</v>
      </c>
      <c r="B14" s="176"/>
      <c r="C14" s="176"/>
      <c r="D14" s="176"/>
      <c r="E14" s="176"/>
      <c r="F14" s="176"/>
      <c r="G14" s="176"/>
      <c r="H14" s="176"/>
      <c r="I14" s="176"/>
      <c r="J14" s="177"/>
      <c r="K14" s="148" t="s">
        <v>163</v>
      </c>
      <c r="L14" s="149"/>
      <c r="M14" s="149"/>
      <c r="N14" s="149"/>
      <c r="O14" s="149"/>
      <c r="P14" s="150"/>
      <c r="Q14" s="2"/>
      <c r="R14" s="2"/>
      <c r="S14" s="2"/>
      <c r="T14" s="2"/>
      <c r="U14" s="2"/>
    </row>
    <row r="15" spans="1:21" s="3" customFormat="1" ht="18.75" customHeight="1" x14ac:dyDescent="0.2">
      <c r="A15" s="151" t="s">
        <v>14</v>
      </c>
      <c r="B15" s="153" t="s">
        <v>18</v>
      </c>
      <c r="C15" s="153" t="s">
        <v>20</v>
      </c>
      <c r="D15" s="155" t="s">
        <v>19</v>
      </c>
      <c r="E15" s="157" t="s">
        <v>13</v>
      </c>
      <c r="F15" s="158"/>
      <c r="G15" s="158"/>
      <c r="H15" s="158"/>
      <c r="I15" s="159"/>
      <c r="J15" s="160" t="s">
        <v>166</v>
      </c>
      <c r="K15" s="157" t="s">
        <v>13</v>
      </c>
      <c r="L15" s="158"/>
      <c r="M15" s="158"/>
      <c r="N15" s="158"/>
      <c r="O15" s="159"/>
      <c r="P15" s="160" t="s">
        <v>166</v>
      </c>
      <c r="Q15" s="2"/>
      <c r="R15" s="2"/>
      <c r="S15" s="2"/>
      <c r="T15" s="2"/>
      <c r="U15" s="2"/>
    </row>
    <row r="16" spans="1:21" s="3" customFormat="1" ht="36.75" customHeight="1" x14ac:dyDescent="0.2">
      <c r="A16" s="152"/>
      <c r="B16" s="154"/>
      <c r="C16" s="154"/>
      <c r="D16" s="156"/>
      <c r="E16" s="31" t="s">
        <v>67</v>
      </c>
      <c r="F16" s="17" t="s">
        <v>68</v>
      </c>
      <c r="G16" s="17" t="s">
        <v>69</v>
      </c>
      <c r="H16" s="17" t="s">
        <v>70</v>
      </c>
      <c r="I16" s="22" t="s">
        <v>71</v>
      </c>
      <c r="J16" s="161"/>
      <c r="K16" s="31" t="s">
        <v>67</v>
      </c>
      <c r="L16" s="17" t="s">
        <v>68</v>
      </c>
      <c r="M16" s="17" t="s">
        <v>69</v>
      </c>
      <c r="N16" s="17" t="s">
        <v>70</v>
      </c>
      <c r="O16" s="22" t="s">
        <v>71</v>
      </c>
      <c r="P16" s="161"/>
      <c r="Q16" s="2"/>
      <c r="R16" s="2"/>
      <c r="S16" s="2"/>
      <c r="T16" s="2"/>
      <c r="U16" s="2"/>
    </row>
    <row r="17" spans="1:21" s="3" customFormat="1" ht="72" customHeight="1" x14ac:dyDescent="0.2">
      <c r="A17" s="106" t="s">
        <v>15</v>
      </c>
      <c r="B17" s="98" t="s">
        <v>108</v>
      </c>
      <c r="C17" s="99" t="s">
        <v>125</v>
      </c>
      <c r="D17" s="100" t="s">
        <v>99</v>
      </c>
      <c r="E17" s="85">
        <v>10000</v>
      </c>
      <c r="F17" s="107">
        <v>0</v>
      </c>
      <c r="G17" s="107">
        <v>0</v>
      </c>
      <c r="H17" s="107">
        <v>0</v>
      </c>
      <c r="I17" s="89">
        <v>0</v>
      </c>
      <c r="J17" s="74">
        <f t="shared" si="0"/>
        <v>10000</v>
      </c>
      <c r="K17" s="85">
        <v>8000</v>
      </c>
      <c r="L17" s="107">
        <v>0</v>
      </c>
      <c r="M17" s="107">
        <v>0</v>
      </c>
      <c r="N17" s="107">
        <v>0</v>
      </c>
      <c r="O17" s="89">
        <v>0</v>
      </c>
      <c r="P17" s="74">
        <f t="shared" si="1"/>
        <v>8000</v>
      </c>
      <c r="Q17" s="2"/>
      <c r="R17" s="2"/>
      <c r="S17" s="2"/>
      <c r="T17" s="2"/>
      <c r="U17" s="2"/>
    </row>
    <row r="18" spans="1:21" s="3" customFormat="1" ht="72" customHeight="1" x14ac:dyDescent="0.2">
      <c r="A18" s="103" t="s">
        <v>139</v>
      </c>
      <c r="B18" s="98" t="s">
        <v>145</v>
      </c>
      <c r="C18" s="99" t="s">
        <v>146</v>
      </c>
      <c r="D18" s="100" t="s">
        <v>99</v>
      </c>
      <c r="E18" s="76">
        <v>2400</v>
      </c>
      <c r="F18" s="77">
        <v>0</v>
      </c>
      <c r="G18" s="77">
        <v>0</v>
      </c>
      <c r="H18" s="104">
        <v>2400</v>
      </c>
      <c r="I18" s="78">
        <v>0</v>
      </c>
      <c r="J18" s="105">
        <f t="shared" ref="J18" si="2">SUM(E18:I18)</f>
        <v>4800</v>
      </c>
      <c r="K18" s="76">
        <v>2400</v>
      </c>
      <c r="L18" s="77">
        <v>0</v>
      </c>
      <c r="M18" s="77">
        <v>0</v>
      </c>
      <c r="N18" s="104">
        <v>2400</v>
      </c>
      <c r="O18" s="78">
        <v>0</v>
      </c>
      <c r="P18" s="105">
        <f t="shared" si="1"/>
        <v>4800</v>
      </c>
      <c r="Q18" s="2"/>
      <c r="R18" s="2"/>
      <c r="S18" s="2"/>
      <c r="U18" s="2"/>
    </row>
    <row r="19" spans="1:21" s="3" customFormat="1" ht="75.75" customHeight="1" x14ac:dyDescent="0.2">
      <c r="A19" s="106" t="s">
        <v>167</v>
      </c>
      <c r="B19" s="123" t="s">
        <v>168</v>
      </c>
      <c r="C19" s="99" t="s">
        <v>181</v>
      </c>
      <c r="D19" s="122" t="s">
        <v>99</v>
      </c>
      <c r="E19" s="112" t="s">
        <v>26</v>
      </c>
      <c r="F19" s="77" t="s">
        <v>26</v>
      </c>
      <c r="G19" s="77" t="s">
        <v>26</v>
      </c>
      <c r="H19" s="104" t="s">
        <v>26</v>
      </c>
      <c r="I19" s="78" t="s">
        <v>26</v>
      </c>
      <c r="J19" s="139" t="s">
        <v>26</v>
      </c>
      <c r="K19" s="76">
        <v>4500</v>
      </c>
      <c r="L19" s="77">
        <v>0</v>
      </c>
      <c r="M19" s="77">
        <v>0</v>
      </c>
      <c r="N19" s="77">
        <v>0</v>
      </c>
      <c r="O19" s="78">
        <v>0</v>
      </c>
      <c r="P19" s="105">
        <f>SUM(K19:O19)</f>
        <v>4500</v>
      </c>
    </row>
    <row r="20" spans="1:21" s="3" customFormat="1" ht="24.95" customHeight="1" x14ac:dyDescent="0.2">
      <c r="A20" s="178" t="s">
        <v>80</v>
      </c>
      <c r="B20" s="179"/>
      <c r="C20" s="179"/>
      <c r="D20" s="180"/>
      <c r="E20" s="79">
        <f t="shared" ref="E20:J20" si="3">SUM(E6:E18)</f>
        <v>114740</v>
      </c>
      <c r="F20" s="80">
        <f t="shared" si="3"/>
        <v>12410</v>
      </c>
      <c r="G20" s="81">
        <f t="shared" si="3"/>
        <v>0</v>
      </c>
      <c r="H20" s="95">
        <f t="shared" si="3"/>
        <v>298400</v>
      </c>
      <c r="I20" s="82">
        <f t="shared" si="3"/>
        <v>5600</v>
      </c>
      <c r="J20" s="83">
        <f t="shared" si="3"/>
        <v>431150</v>
      </c>
      <c r="K20" s="79">
        <f>SUM(K6:K19)</f>
        <v>103372</v>
      </c>
      <c r="L20" s="80">
        <f>SUM(L6:L19)</f>
        <v>4708</v>
      </c>
      <c r="M20" s="81">
        <f>SUM(M6:M19)</f>
        <v>0</v>
      </c>
      <c r="N20" s="95">
        <f t="shared" ref="N20" si="4">SUM(N6:N18)</f>
        <v>292400</v>
      </c>
      <c r="O20" s="82">
        <f>SUM(O6:O19)</f>
        <v>0</v>
      </c>
      <c r="P20" s="83">
        <f>SUM(P6:P19)</f>
        <v>400480</v>
      </c>
      <c r="Q20" s="2"/>
      <c r="R20" s="2"/>
      <c r="S20" s="2"/>
      <c r="T20" s="2"/>
      <c r="U20" s="2"/>
    </row>
    <row r="21" spans="1:21" s="3" customFormat="1" ht="13.5" customHeight="1" x14ac:dyDescent="0.2">
      <c r="A21" s="6"/>
      <c r="B21" s="6"/>
      <c r="C21" s="6"/>
      <c r="D21" s="20"/>
      <c r="E21" s="6"/>
      <c r="F21" s="6"/>
      <c r="G21" s="6"/>
      <c r="H21" s="6"/>
      <c r="I21" s="6"/>
      <c r="K21" s="6"/>
      <c r="L21" s="6"/>
      <c r="M21" s="6"/>
      <c r="N21" s="6"/>
      <c r="O21" s="6"/>
      <c r="Q21" s="2"/>
      <c r="R21" s="2"/>
      <c r="S21" s="2"/>
      <c r="T21" s="2"/>
      <c r="U21" s="2"/>
    </row>
    <row r="22" spans="1:21" s="3" customFormat="1" ht="13.5" customHeight="1" x14ac:dyDescent="0.2">
      <c r="A22" s="6"/>
      <c r="B22" s="6"/>
      <c r="C22" s="6"/>
      <c r="D22" s="20"/>
      <c r="E22" s="6"/>
      <c r="F22" s="6"/>
      <c r="G22" s="6"/>
      <c r="H22" s="6"/>
      <c r="I22" s="6"/>
      <c r="K22" s="6"/>
      <c r="L22" s="6"/>
      <c r="M22" s="6"/>
      <c r="N22" s="6"/>
      <c r="O22" s="6"/>
      <c r="Q22" s="2"/>
      <c r="R22" s="2"/>
      <c r="S22" s="2"/>
      <c r="T22" s="2"/>
      <c r="U22" s="2"/>
    </row>
    <row r="23" spans="1:21" s="3" customFormat="1" ht="13.5" customHeight="1" x14ac:dyDescent="0.2">
      <c r="A23" s="6"/>
      <c r="B23" s="6"/>
      <c r="C23" s="6"/>
      <c r="D23" s="20"/>
      <c r="E23" s="6"/>
      <c r="F23" s="6"/>
      <c r="G23" s="6"/>
      <c r="H23" s="6"/>
      <c r="I23" s="6"/>
      <c r="K23" s="6"/>
      <c r="L23" s="6"/>
      <c r="M23" s="6"/>
      <c r="N23" s="6"/>
      <c r="O23" s="6"/>
      <c r="Q23" s="2"/>
      <c r="R23" s="2"/>
      <c r="S23" s="2"/>
      <c r="T23" s="2"/>
      <c r="U23" s="2"/>
    </row>
    <row r="24" spans="1:21" ht="12.75" customHeight="1" x14ac:dyDescent="0.2">
      <c r="A24" s="23" t="s">
        <v>39</v>
      </c>
    </row>
    <row r="25" spans="1:21" ht="12.75" customHeight="1" x14ac:dyDescent="0.2">
      <c r="A25" s="23"/>
    </row>
    <row r="26" spans="1:21" s="3" customFormat="1" ht="15" customHeight="1" x14ac:dyDescent="0.2">
      <c r="A26" s="175" t="s">
        <v>173</v>
      </c>
      <c r="B26" s="176"/>
      <c r="C26" s="176"/>
      <c r="D26" s="176"/>
      <c r="E26" s="176"/>
      <c r="F26" s="176"/>
      <c r="G26" s="176"/>
      <c r="H26" s="176"/>
      <c r="I26" s="176"/>
      <c r="J26" s="177"/>
      <c r="K26" s="148" t="s">
        <v>163</v>
      </c>
      <c r="L26" s="149"/>
      <c r="M26" s="149"/>
      <c r="N26" s="149"/>
      <c r="O26" s="149"/>
      <c r="P26" s="150"/>
      <c r="Q26" s="2"/>
      <c r="R26" s="2"/>
      <c r="S26" s="2"/>
      <c r="T26" s="2"/>
      <c r="U26" s="2"/>
    </row>
    <row r="27" spans="1:21" ht="20.25" customHeight="1" x14ac:dyDescent="0.2">
      <c r="A27" s="144" t="s">
        <v>29</v>
      </c>
      <c r="B27" s="162" t="s">
        <v>126</v>
      </c>
      <c r="C27" s="163"/>
      <c r="D27" s="163"/>
      <c r="E27" s="163"/>
      <c r="F27" s="163"/>
      <c r="G27" s="163"/>
      <c r="H27" s="163"/>
      <c r="I27" s="163"/>
      <c r="J27" s="164"/>
      <c r="K27" s="181" t="s">
        <v>164</v>
      </c>
      <c r="L27" s="181"/>
      <c r="M27" s="181"/>
      <c r="N27" s="181"/>
      <c r="O27" s="181"/>
      <c r="P27" s="181"/>
    </row>
    <row r="28" spans="1:21" ht="20.25" customHeight="1" x14ac:dyDescent="0.2">
      <c r="A28" s="144"/>
      <c r="B28" s="168"/>
      <c r="C28" s="169"/>
      <c r="D28" s="169"/>
      <c r="E28" s="169"/>
      <c r="F28" s="169"/>
      <c r="G28" s="169"/>
      <c r="H28" s="169"/>
      <c r="I28" s="169"/>
      <c r="J28" s="170"/>
      <c r="K28" s="181"/>
      <c r="L28" s="181"/>
      <c r="M28" s="181"/>
      <c r="N28" s="181"/>
      <c r="O28" s="181"/>
      <c r="P28" s="181"/>
    </row>
    <row r="29" spans="1:21" ht="15" customHeight="1" x14ac:dyDescent="0.2">
      <c r="A29" s="144" t="s">
        <v>30</v>
      </c>
      <c r="B29" s="162" t="s">
        <v>38</v>
      </c>
      <c r="C29" s="163"/>
      <c r="D29" s="163"/>
      <c r="E29" s="163"/>
      <c r="F29" s="163"/>
      <c r="G29" s="163"/>
      <c r="H29" s="163"/>
      <c r="I29" s="163"/>
      <c r="J29" s="164"/>
      <c r="K29" s="181" t="s">
        <v>165</v>
      </c>
      <c r="L29" s="181"/>
      <c r="M29" s="181"/>
      <c r="N29" s="181"/>
      <c r="O29" s="181"/>
      <c r="P29" s="181"/>
    </row>
    <row r="30" spans="1:21" ht="15" customHeight="1" x14ac:dyDescent="0.2">
      <c r="A30" s="144"/>
      <c r="B30" s="168"/>
      <c r="C30" s="169"/>
      <c r="D30" s="169"/>
      <c r="E30" s="169"/>
      <c r="F30" s="169"/>
      <c r="G30" s="169"/>
      <c r="H30" s="169"/>
      <c r="I30" s="169"/>
      <c r="J30" s="170"/>
      <c r="K30" s="181"/>
      <c r="L30" s="181"/>
      <c r="M30" s="181"/>
      <c r="N30" s="181"/>
      <c r="O30" s="181"/>
      <c r="P30" s="181"/>
    </row>
    <row r="31" spans="1:21" ht="15" customHeight="1" x14ac:dyDescent="0.2">
      <c r="A31" s="144" t="s">
        <v>31</v>
      </c>
      <c r="B31" s="162" t="s">
        <v>113</v>
      </c>
      <c r="C31" s="163"/>
      <c r="D31" s="163"/>
      <c r="E31" s="163"/>
      <c r="F31" s="163"/>
      <c r="G31" s="163"/>
      <c r="H31" s="163"/>
      <c r="I31" s="163"/>
      <c r="J31" s="164"/>
      <c r="K31" s="181" t="s">
        <v>169</v>
      </c>
      <c r="L31" s="181"/>
      <c r="M31" s="181"/>
      <c r="N31" s="181"/>
      <c r="O31" s="181"/>
      <c r="P31" s="181"/>
    </row>
    <row r="32" spans="1:21" ht="38.25" customHeight="1" x14ac:dyDescent="0.2">
      <c r="A32" s="144"/>
      <c r="B32" s="168"/>
      <c r="C32" s="169"/>
      <c r="D32" s="169"/>
      <c r="E32" s="169"/>
      <c r="F32" s="169"/>
      <c r="G32" s="169"/>
      <c r="H32" s="169"/>
      <c r="I32" s="169"/>
      <c r="J32" s="170"/>
      <c r="K32" s="181"/>
      <c r="L32" s="181"/>
      <c r="M32" s="181"/>
      <c r="N32" s="181"/>
      <c r="O32" s="181"/>
      <c r="P32" s="181"/>
    </row>
    <row r="33" spans="1:21" ht="15" customHeight="1" x14ac:dyDescent="0.2">
      <c r="A33" s="144" t="s">
        <v>32</v>
      </c>
      <c r="B33" s="162" t="s">
        <v>114</v>
      </c>
      <c r="C33" s="163"/>
      <c r="D33" s="163"/>
      <c r="E33" s="163"/>
      <c r="F33" s="163"/>
      <c r="G33" s="163"/>
      <c r="H33" s="163"/>
      <c r="I33" s="163"/>
      <c r="J33" s="164"/>
      <c r="K33" s="174" t="s">
        <v>175</v>
      </c>
      <c r="L33" s="174"/>
      <c r="M33" s="174"/>
      <c r="N33" s="174"/>
      <c r="O33" s="174"/>
      <c r="P33" s="174"/>
    </row>
    <row r="34" spans="1:21" ht="25.5" customHeight="1" x14ac:dyDescent="0.2">
      <c r="A34" s="144"/>
      <c r="B34" s="168"/>
      <c r="C34" s="169"/>
      <c r="D34" s="169"/>
      <c r="E34" s="169"/>
      <c r="F34" s="169"/>
      <c r="G34" s="169"/>
      <c r="H34" s="169"/>
      <c r="I34" s="169"/>
      <c r="J34" s="170"/>
      <c r="K34" s="174"/>
      <c r="L34" s="174"/>
      <c r="M34" s="174"/>
      <c r="N34" s="174"/>
      <c r="O34" s="174"/>
      <c r="P34" s="174"/>
    </row>
    <row r="35" spans="1:21" ht="15" customHeight="1" x14ac:dyDescent="0.2">
      <c r="A35" s="144" t="s">
        <v>33</v>
      </c>
      <c r="B35" s="162" t="s">
        <v>115</v>
      </c>
      <c r="C35" s="163"/>
      <c r="D35" s="163"/>
      <c r="E35" s="163"/>
      <c r="F35" s="163"/>
      <c r="G35" s="163"/>
      <c r="H35" s="163"/>
      <c r="I35" s="163"/>
      <c r="J35" s="164"/>
      <c r="K35" s="174" t="s">
        <v>170</v>
      </c>
      <c r="L35" s="174"/>
      <c r="M35" s="174"/>
      <c r="N35" s="174"/>
      <c r="O35" s="174"/>
      <c r="P35" s="174"/>
    </row>
    <row r="36" spans="1:21" ht="15" customHeight="1" x14ac:dyDescent="0.2">
      <c r="A36" s="144"/>
      <c r="B36" s="165"/>
      <c r="C36" s="166"/>
      <c r="D36" s="166"/>
      <c r="E36" s="166"/>
      <c r="F36" s="166"/>
      <c r="G36" s="166"/>
      <c r="H36" s="166"/>
      <c r="I36" s="166"/>
      <c r="J36" s="167"/>
      <c r="K36" s="174"/>
      <c r="L36" s="174"/>
      <c r="M36" s="174"/>
      <c r="N36" s="174"/>
      <c r="O36" s="174"/>
      <c r="P36" s="174"/>
    </row>
    <row r="37" spans="1:21" ht="15" customHeight="1" x14ac:dyDescent="0.2">
      <c r="A37" s="144"/>
      <c r="B37" s="165"/>
      <c r="C37" s="166"/>
      <c r="D37" s="166"/>
      <c r="E37" s="166"/>
      <c r="F37" s="166"/>
      <c r="G37" s="166"/>
      <c r="H37" s="166"/>
      <c r="I37" s="166"/>
      <c r="J37" s="167"/>
      <c r="K37" s="174"/>
      <c r="L37" s="174"/>
      <c r="M37" s="174"/>
      <c r="N37" s="174"/>
      <c r="O37" s="174"/>
      <c r="P37" s="174"/>
    </row>
    <row r="38" spans="1:21" ht="15" customHeight="1" x14ac:dyDescent="0.2">
      <c r="A38" s="144"/>
      <c r="B38" s="168"/>
      <c r="C38" s="169"/>
      <c r="D38" s="169"/>
      <c r="E38" s="169"/>
      <c r="F38" s="169"/>
      <c r="G38" s="169"/>
      <c r="H38" s="169"/>
      <c r="I38" s="169"/>
      <c r="J38" s="170"/>
      <c r="K38" s="174"/>
      <c r="L38" s="174"/>
      <c r="M38" s="174"/>
      <c r="N38" s="174"/>
      <c r="O38" s="174"/>
      <c r="P38" s="174"/>
    </row>
    <row r="39" spans="1:21" ht="15" customHeight="1" x14ac:dyDescent="0.2">
      <c r="A39" s="144" t="s">
        <v>34</v>
      </c>
      <c r="B39" s="162" t="s">
        <v>137</v>
      </c>
      <c r="C39" s="163"/>
      <c r="D39" s="163"/>
      <c r="E39" s="163"/>
      <c r="F39" s="163"/>
      <c r="G39" s="163"/>
      <c r="H39" s="163"/>
      <c r="I39" s="163"/>
      <c r="J39" s="164"/>
      <c r="K39" s="174" t="s">
        <v>171</v>
      </c>
      <c r="L39" s="174"/>
      <c r="M39" s="174"/>
      <c r="N39" s="174"/>
      <c r="O39" s="174"/>
      <c r="P39" s="174"/>
    </row>
    <row r="40" spans="1:21" ht="36.75" customHeight="1" x14ac:dyDescent="0.2">
      <c r="A40" s="144"/>
      <c r="B40" s="168"/>
      <c r="C40" s="169"/>
      <c r="D40" s="169"/>
      <c r="E40" s="169"/>
      <c r="F40" s="169"/>
      <c r="G40" s="169"/>
      <c r="H40" s="169"/>
      <c r="I40" s="169"/>
      <c r="J40" s="170"/>
      <c r="K40" s="174"/>
      <c r="L40" s="174"/>
      <c r="M40" s="174"/>
      <c r="N40" s="174"/>
      <c r="O40" s="174"/>
      <c r="P40" s="174"/>
    </row>
    <row r="41" spans="1:21" ht="15" customHeight="1" x14ac:dyDescent="0.2">
      <c r="A41" s="144" t="s">
        <v>35</v>
      </c>
      <c r="B41" s="162" t="s">
        <v>116</v>
      </c>
      <c r="C41" s="163"/>
      <c r="D41" s="163"/>
      <c r="E41" s="163"/>
      <c r="F41" s="163"/>
      <c r="G41" s="163"/>
      <c r="H41" s="163"/>
      <c r="I41" s="163"/>
      <c r="J41" s="164"/>
      <c r="K41" s="174" t="s">
        <v>175</v>
      </c>
      <c r="L41" s="174"/>
      <c r="M41" s="174"/>
      <c r="N41" s="174"/>
      <c r="O41" s="174"/>
      <c r="P41" s="174"/>
    </row>
    <row r="42" spans="1:21" ht="15" customHeight="1" x14ac:dyDescent="0.2">
      <c r="A42" s="144"/>
      <c r="B42" s="165"/>
      <c r="C42" s="166"/>
      <c r="D42" s="166"/>
      <c r="E42" s="166"/>
      <c r="F42" s="166"/>
      <c r="G42" s="166"/>
      <c r="H42" s="166"/>
      <c r="I42" s="166"/>
      <c r="J42" s="167"/>
      <c r="K42" s="174"/>
      <c r="L42" s="174"/>
      <c r="M42" s="174"/>
      <c r="N42" s="174"/>
      <c r="O42" s="174"/>
      <c r="P42" s="174"/>
    </row>
    <row r="43" spans="1:21" ht="15" customHeight="1" x14ac:dyDescent="0.2">
      <c r="A43" s="144"/>
      <c r="B43" s="165"/>
      <c r="C43" s="166"/>
      <c r="D43" s="166"/>
      <c r="E43" s="166"/>
      <c r="F43" s="166"/>
      <c r="G43" s="166"/>
      <c r="H43" s="166"/>
      <c r="I43" s="166"/>
      <c r="J43" s="167"/>
      <c r="K43" s="174"/>
      <c r="L43" s="174"/>
      <c r="M43" s="174"/>
      <c r="N43" s="174"/>
      <c r="O43" s="174"/>
      <c r="P43" s="174"/>
    </row>
    <row r="44" spans="1:21" ht="21.75" customHeight="1" x14ac:dyDescent="0.2">
      <c r="A44" s="144"/>
      <c r="B44" s="168"/>
      <c r="C44" s="169"/>
      <c r="D44" s="169"/>
      <c r="E44" s="169"/>
      <c r="F44" s="169"/>
      <c r="G44" s="169"/>
      <c r="H44" s="169"/>
      <c r="I44" s="169"/>
      <c r="J44" s="170"/>
      <c r="K44" s="174"/>
      <c r="L44" s="174"/>
      <c r="M44" s="174"/>
      <c r="N44" s="174"/>
      <c r="O44" s="174"/>
      <c r="P44" s="174"/>
    </row>
    <row r="45" spans="1:21" s="3" customFormat="1" ht="15" customHeight="1" x14ac:dyDescent="0.2">
      <c r="A45" s="175" t="s">
        <v>173</v>
      </c>
      <c r="B45" s="176"/>
      <c r="C45" s="176"/>
      <c r="D45" s="176"/>
      <c r="E45" s="176"/>
      <c r="F45" s="176"/>
      <c r="G45" s="176"/>
      <c r="H45" s="176"/>
      <c r="I45" s="176"/>
      <c r="J45" s="177"/>
      <c r="K45" s="148" t="s">
        <v>163</v>
      </c>
      <c r="L45" s="149"/>
      <c r="M45" s="149"/>
      <c r="N45" s="149"/>
      <c r="O45" s="149"/>
      <c r="P45" s="150"/>
      <c r="Q45" s="2"/>
      <c r="R45" s="2"/>
      <c r="S45" s="2"/>
      <c r="T45" s="2"/>
      <c r="U45" s="2"/>
    </row>
    <row r="46" spans="1:21" ht="15" customHeight="1" x14ac:dyDescent="0.2">
      <c r="A46" s="144" t="s">
        <v>36</v>
      </c>
      <c r="B46" s="162" t="s">
        <v>121</v>
      </c>
      <c r="C46" s="163"/>
      <c r="D46" s="163"/>
      <c r="E46" s="163"/>
      <c r="F46" s="163"/>
      <c r="G46" s="163"/>
      <c r="H46" s="163"/>
      <c r="I46" s="163"/>
      <c r="J46" s="164"/>
      <c r="K46" s="174" t="s">
        <v>172</v>
      </c>
      <c r="L46" s="174"/>
      <c r="M46" s="174"/>
      <c r="N46" s="174"/>
      <c r="O46" s="174"/>
      <c r="P46" s="174"/>
    </row>
    <row r="47" spans="1:21" ht="15" customHeight="1" x14ac:dyDescent="0.2">
      <c r="A47" s="144"/>
      <c r="B47" s="165"/>
      <c r="C47" s="166"/>
      <c r="D47" s="166"/>
      <c r="E47" s="166"/>
      <c r="F47" s="166"/>
      <c r="G47" s="166"/>
      <c r="H47" s="166"/>
      <c r="I47" s="166"/>
      <c r="J47" s="167"/>
      <c r="K47" s="174"/>
      <c r="L47" s="174"/>
      <c r="M47" s="174"/>
      <c r="N47" s="174"/>
      <c r="O47" s="174"/>
      <c r="P47" s="174"/>
    </row>
    <row r="48" spans="1:21" ht="15" customHeight="1" x14ac:dyDescent="0.2">
      <c r="A48" s="144"/>
      <c r="B48" s="165"/>
      <c r="C48" s="166"/>
      <c r="D48" s="166"/>
      <c r="E48" s="166"/>
      <c r="F48" s="166"/>
      <c r="G48" s="166"/>
      <c r="H48" s="166"/>
      <c r="I48" s="166"/>
      <c r="J48" s="167"/>
      <c r="K48" s="174"/>
      <c r="L48" s="174"/>
      <c r="M48" s="174"/>
      <c r="N48" s="174"/>
      <c r="O48" s="174"/>
      <c r="P48" s="174"/>
    </row>
    <row r="49" spans="1:16" ht="20.25" customHeight="1" x14ac:dyDescent="0.2">
      <c r="A49" s="144"/>
      <c r="B49" s="168"/>
      <c r="C49" s="169"/>
      <c r="D49" s="169"/>
      <c r="E49" s="169"/>
      <c r="F49" s="169"/>
      <c r="G49" s="169"/>
      <c r="H49" s="169"/>
      <c r="I49" s="169"/>
      <c r="J49" s="170"/>
      <c r="K49" s="174"/>
      <c r="L49" s="174"/>
      <c r="M49" s="174"/>
      <c r="N49" s="174"/>
      <c r="O49" s="174"/>
      <c r="P49" s="174"/>
    </row>
    <row r="50" spans="1:16" ht="21" customHeight="1" x14ac:dyDescent="0.2">
      <c r="A50" s="144" t="s">
        <v>89</v>
      </c>
      <c r="B50" s="162" t="s">
        <v>127</v>
      </c>
      <c r="C50" s="163"/>
      <c r="D50" s="163"/>
      <c r="E50" s="163"/>
      <c r="F50" s="163"/>
      <c r="G50" s="163"/>
      <c r="H50" s="163"/>
      <c r="I50" s="163"/>
      <c r="J50" s="164"/>
      <c r="K50" s="162" t="s">
        <v>176</v>
      </c>
      <c r="L50" s="163"/>
      <c r="M50" s="163"/>
      <c r="N50" s="163"/>
      <c r="O50" s="163"/>
      <c r="P50" s="164"/>
    </row>
    <row r="51" spans="1:16" ht="21" customHeight="1" x14ac:dyDescent="0.2">
      <c r="A51" s="144"/>
      <c r="B51" s="168"/>
      <c r="C51" s="169"/>
      <c r="D51" s="169"/>
      <c r="E51" s="169"/>
      <c r="F51" s="169"/>
      <c r="G51" s="169"/>
      <c r="H51" s="169"/>
      <c r="I51" s="169"/>
      <c r="J51" s="170"/>
      <c r="K51" s="168"/>
      <c r="L51" s="169"/>
      <c r="M51" s="169"/>
      <c r="N51" s="169"/>
      <c r="O51" s="169"/>
      <c r="P51" s="170"/>
    </row>
    <row r="52" spans="1:16" ht="54" customHeight="1" x14ac:dyDescent="0.2">
      <c r="A52" s="108" t="s">
        <v>140</v>
      </c>
      <c r="B52" s="171" t="s">
        <v>147</v>
      </c>
      <c r="C52" s="172"/>
      <c r="D52" s="172"/>
      <c r="E52" s="172"/>
      <c r="F52" s="172"/>
      <c r="G52" s="172"/>
      <c r="H52" s="172"/>
      <c r="I52" s="172"/>
      <c r="J52" s="173"/>
      <c r="K52" s="171" t="s">
        <v>153</v>
      </c>
      <c r="L52" s="172"/>
      <c r="M52" s="172"/>
      <c r="N52" s="172"/>
      <c r="O52" s="172"/>
      <c r="P52" s="173"/>
    </row>
    <row r="53" spans="1:16" ht="55.5" customHeight="1" x14ac:dyDescent="0.2">
      <c r="A53" s="108" t="s">
        <v>174</v>
      </c>
      <c r="B53" s="143" t="s">
        <v>26</v>
      </c>
      <c r="C53" s="144"/>
      <c r="D53" s="144"/>
      <c r="E53" s="144"/>
      <c r="F53" s="144"/>
      <c r="G53" s="144"/>
      <c r="H53" s="144"/>
      <c r="I53" s="144"/>
      <c r="J53" s="144"/>
      <c r="K53" s="145" t="s">
        <v>182</v>
      </c>
      <c r="L53" s="146"/>
      <c r="M53" s="146"/>
      <c r="N53" s="146"/>
      <c r="O53" s="146"/>
      <c r="P53" s="147"/>
    </row>
  </sheetData>
  <sheetProtection algorithmName="SHA-512" hashValue="/9RHIN+PqoUB7Pq6vKXJ3x+L7QNlTT3xjsvLXU5VPPYEVDIuE1P4y2AarnpwhUcpJjgIGB/qQpltvGLcPRFudQ==" saltValue="vOfjh8UuAyi5iw45Qd7ahA==" spinCount="100000" sheet="1" objects="1" scenarios="1"/>
  <mergeCells count="56">
    <mergeCell ref="K29:P30"/>
    <mergeCell ref="K31:P32"/>
    <mergeCell ref="K33:P34"/>
    <mergeCell ref="K35:P38"/>
    <mergeCell ref="K27:P28"/>
    <mergeCell ref="A3:J3"/>
    <mergeCell ref="A14:J14"/>
    <mergeCell ref="A26:J26"/>
    <mergeCell ref="K3:P3"/>
    <mergeCell ref="K4:O4"/>
    <mergeCell ref="P4:P5"/>
    <mergeCell ref="K26:P26"/>
    <mergeCell ref="E4:I4"/>
    <mergeCell ref="J4:J5"/>
    <mergeCell ref="A35:A38"/>
    <mergeCell ref="A20:D20"/>
    <mergeCell ref="A4:A5"/>
    <mergeCell ref="B4:B5"/>
    <mergeCell ref="C4:C5"/>
    <mergeCell ref="D4:D5"/>
    <mergeCell ref="A27:A28"/>
    <mergeCell ref="A29:A30"/>
    <mergeCell ref="A31:A32"/>
    <mergeCell ref="B27:J28"/>
    <mergeCell ref="B29:J30"/>
    <mergeCell ref="B31:J32"/>
    <mergeCell ref="A33:A34"/>
    <mergeCell ref="A39:A40"/>
    <mergeCell ref="A41:A44"/>
    <mergeCell ref="A46:A49"/>
    <mergeCell ref="A50:A51"/>
    <mergeCell ref="A45:J45"/>
    <mergeCell ref="K52:P52"/>
    <mergeCell ref="B33:J34"/>
    <mergeCell ref="B35:J38"/>
    <mergeCell ref="B39:J40"/>
    <mergeCell ref="B41:J44"/>
    <mergeCell ref="K39:P40"/>
    <mergeCell ref="K41:P44"/>
    <mergeCell ref="K46:P49"/>
    <mergeCell ref="B53:J53"/>
    <mergeCell ref="K53:P53"/>
    <mergeCell ref="K14:P14"/>
    <mergeCell ref="A15:A16"/>
    <mergeCell ref="B15:B16"/>
    <mergeCell ref="C15:C16"/>
    <mergeCell ref="D15:D16"/>
    <mergeCell ref="E15:I15"/>
    <mergeCell ref="J15:J16"/>
    <mergeCell ref="K15:O15"/>
    <mergeCell ref="P15:P16"/>
    <mergeCell ref="K45:P45"/>
    <mergeCell ref="B46:J49"/>
    <mergeCell ref="B50:J51"/>
    <mergeCell ref="B52:J52"/>
    <mergeCell ref="K50:P51"/>
  </mergeCells>
  <phoneticPr fontId="1" type="noConversion"/>
  <pageMargins left="0.55118110236220474" right="0.35433070866141736" top="0.59055118110236227" bottom="0.19685039370078741" header="0.31496062992125984" footer="0.31496062992125984"/>
  <pageSetup paperSize="9" scale="75" orientation="landscape" r:id="rId1"/>
  <headerFooter alignWithMargins="0">
    <oddHeader>&amp;CKOMUNALAC POŽEGA d.o.o. - II. REBALANS PLANA INVESTICIJA I INVESTICIJSKOG ODRŽAVANJA ZA 2024.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8"/>
  <sheetViews>
    <sheetView tabSelected="1" zoomScaleNormal="100" workbookViewId="0">
      <selection activeCell="H37" sqref="H37:J44"/>
    </sheetView>
  </sheetViews>
  <sheetFormatPr defaultRowHeight="12.75" x14ac:dyDescent="0.2"/>
  <cols>
    <col min="1" max="1" width="4.85546875" style="5" customWidth="1"/>
    <col min="2" max="2" width="25.7109375" style="5" customWidth="1"/>
    <col min="3" max="3" width="35.7109375" style="5" customWidth="1"/>
    <col min="4" max="4" width="10.7109375" style="19"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8</v>
      </c>
      <c r="B1" s="15" t="s">
        <v>5</v>
      </c>
      <c r="C1" s="15"/>
      <c r="D1" s="18"/>
      <c r="E1" s="15"/>
      <c r="F1" s="15"/>
      <c r="H1" s="15"/>
      <c r="I1" s="15"/>
    </row>
    <row r="2" spans="1:15" s="3" customFormat="1" ht="9.9499999999999993" customHeight="1" x14ac:dyDescent="0.2">
      <c r="A2" s="12"/>
      <c r="B2" s="13"/>
      <c r="C2" s="13"/>
      <c r="D2" s="19"/>
      <c r="E2" s="2"/>
      <c r="F2" s="2"/>
      <c r="H2" s="2"/>
      <c r="I2" s="2"/>
    </row>
    <row r="3" spans="1:15" s="3" customFormat="1" ht="15" customHeight="1" x14ac:dyDescent="0.2">
      <c r="A3" s="175" t="s">
        <v>177</v>
      </c>
      <c r="B3" s="176"/>
      <c r="C3" s="176"/>
      <c r="D3" s="176"/>
      <c r="E3" s="176"/>
      <c r="F3" s="176"/>
      <c r="G3" s="177"/>
      <c r="H3" s="192" t="s">
        <v>163</v>
      </c>
      <c r="I3" s="192"/>
      <c r="J3" s="192"/>
      <c r="K3" s="2"/>
      <c r="L3" s="2"/>
      <c r="M3" s="2"/>
      <c r="N3" s="2"/>
      <c r="O3" s="2"/>
    </row>
    <row r="4" spans="1:15" s="3" customFormat="1" ht="24.95" customHeight="1" x14ac:dyDescent="0.2">
      <c r="A4" s="151" t="s">
        <v>14</v>
      </c>
      <c r="B4" s="153" t="s">
        <v>18</v>
      </c>
      <c r="C4" s="153" t="s">
        <v>20</v>
      </c>
      <c r="D4" s="206" t="s">
        <v>19</v>
      </c>
      <c r="E4" s="157" t="s">
        <v>22</v>
      </c>
      <c r="F4" s="159"/>
      <c r="G4" s="160" t="s">
        <v>158</v>
      </c>
      <c r="H4" s="157" t="s">
        <v>22</v>
      </c>
      <c r="I4" s="159"/>
      <c r="J4" s="160" t="s">
        <v>158</v>
      </c>
    </row>
    <row r="5" spans="1:15" s="3" customFormat="1" ht="24.95" customHeight="1" x14ac:dyDescent="0.2">
      <c r="A5" s="152"/>
      <c r="B5" s="154"/>
      <c r="C5" s="154"/>
      <c r="D5" s="207"/>
      <c r="E5" s="131" t="s">
        <v>72</v>
      </c>
      <c r="F5" s="132" t="s">
        <v>70</v>
      </c>
      <c r="G5" s="161"/>
      <c r="H5" s="131" t="s">
        <v>72</v>
      </c>
      <c r="I5" s="132" t="s">
        <v>70</v>
      </c>
      <c r="J5" s="161"/>
    </row>
    <row r="6" spans="1:15" s="3" customFormat="1" ht="67.5" customHeight="1" x14ac:dyDescent="0.2">
      <c r="A6" s="50" t="s">
        <v>7</v>
      </c>
      <c r="B6" s="51" t="s">
        <v>53</v>
      </c>
      <c r="C6" s="52" t="s">
        <v>90</v>
      </c>
      <c r="D6" s="53" t="s">
        <v>100</v>
      </c>
      <c r="E6" s="32">
        <v>6700</v>
      </c>
      <c r="F6" s="34">
        <v>0</v>
      </c>
      <c r="G6" s="73">
        <f t="shared" ref="G6:G14" si="0">SUM(E6:F6)</f>
        <v>6700</v>
      </c>
      <c r="H6" s="32">
        <v>6700</v>
      </c>
      <c r="I6" s="34">
        <v>0</v>
      </c>
      <c r="J6" s="73">
        <f t="shared" ref="J6:J14" si="1">SUM(H6:I6)</f>
        <v>6700</v>
      </c>
    </row>
    <row r="7" spans="1:15" s="3" customFormat="1" ht="70.5" customHeight="1" x14ac:dyDescent="0.2">
      <c r="A7" s="50" t="s">
        <v>8</v>
      </c>
      <c r="B7" s="51" t="s">
        <v>54</v>
      </c>
      <c r="C7" s="52" t="s">
        <v>128</v>
      </c>
      <c r="D7" s="53" t="s">
        <v>100</v>
      </c>
      <c r="E7" s="32">
        <v>4000</v>
      </c>
      <c r="F7" s="34">
        <v>0</v>
      </c>
      <c r="G7" s="73">
        <f t="shared" si="0"/>
        <v>4000</v>
      </c>
      <c r="H7" s="32">
        <v>4000</v>
      </c>
      <c r="I7" s="34">
        <v>0</v>
      </c>
      <c r="J7" s="73">
        <f t="shared" si="1"/>
        <v>4000</v>
      </c>
    </row>
    <row r="8" spans="1:15" s="3" customFormat="1" ht="56.25" customHeight="1" x14ac:dyDescent="0.2">
      <c r="A8" s="50" t="s">
        <v>0</v>
      </c>
      <c r="B8" s="51" t="s">
        <v>55</v>
      </c>
      <c r="C8" s="52" t="s">
        <v>91</v>
      </c>
      <c r="D8" s="53" t="s">
        <v>100</v>
      </c>
      <c r="E8" s="35">
        <v>2700</v>
      </c>
      <c r="F8" s="34">
        <v>0</v>
      </c>
      <c r="G8" s="73">
        <f t="shared" si="0"/>
        <v>2700</v>
      </c>
      <c r="H8" s="35">
        <v>2700</v>
      </c>
      <c r="I8" s="34">
        <v>0</v>
      </c>
      <c r="J8" s="73">
        <f t="shared" si="1"/>
        <v>2700</v>
      </c>
    </row>
    <row r="9" spans="1:15" s="3" customFormat="1" ht="93.75" customHeight="1" x14ac:dyDescent="0.2">
      <c r="A9" s="50" t="s">
        <v>1</v>
      </c>
      <c r="B9" s="51" t="s">
        <v>56</v>
      </c>
      <c r="C9" s="52" t="s">
        <v>141</v>
      </c>
      <c r="D9" s="53" t="s">
        <v>100</v>
      </c>
      <c r="E9" s="35">
        <v>12400</v>
      </c>
      <c r="F9" s="102">
        <v>70000</v>
      </c>
      <c r="G9" s="73">
        <f t="shared" si="0"/>
        <v>82400</v>
      </c>
      <c r="H9" s="35">
        <f>12400+18920+1680</f>
        <v>33000</v>
      </c>
      <c r="I9" s="102">
        <v>90000</v>
      </c>
      <c r="J9" s="73">
        <f t="shared" si="1"/>
        <v>123000</v>
      </c>
    </row>
    <row r="10" spans="1:15" s="3" customFormat="1" ht="57" customHeight="1" x14ac:dyDescent="0.2">
      <c r="A10" s="50" t="s">
        <v>2</v>
      </c>
      <c r="B10" s="51" t="s">
        <v>57</v>
      </c>
      <c r="C10" s="52" t="s">
        <v>102</v>
      </c>
      <c r="D10" s="53" t="s">
        <v>100</v>
      </c>
      <c r="E10" s="35">
        <v>1400</v>
      </c>
      <c r="F10" s="114">
        <v>0</v>
      </c>
      <c r="G10" s="73">
        <f t="shared" si="0"/>
        <v>1400</v>
      </c>
      <c r="H10" s="35">
        <v>1400</v>
      </c>
      <c r="I10" s="114">
        <v>0</v>
      </c>
      <c r="J10" s="73">
        <f t="shared" si="1"/>
        <v>1400</v>
      </c>
    </row>
    <row r="11" spans="1:15" s="3" customFormat="1" ht="70.5" customHeight="1" x14ac:dyDescent="0.2">
      <c r="A11" s="50" t="s">
        <v>3</v>
      </c>
      <c r="B11" s="51" t="s">
        <v>58</v>
      </c>
      <c r="C11" s="52" t="s">
        <v>92</v>
      </c>
      <c r="D11" s="53" t="s">
        <v>100</v>
      </c>
      <c r="E11" s="32">
        <v>1400</v>
      </c>
      <c r="F11" s="114">
        <v>0</v>
      </c>
      <c r="G11" s="73">
        <f t="shared" si="0"/>
        <v>1400</v>
      </c>
      <c r="H11" s="32">
        <v>1400</v>
      </c>
      <c r="I11" s="114">
        <v>0</v>
      </c>
      <c r="J11" s="73">
        <f t="shared" si="1"/>
        <v>1400</v>
      </c>
    </row>
    <row r="12" spans="1:15" s="3" customFormat="1" ht="48" customHeight="1" x14ac:dyDescent="0.2">
      <c r="A12" s="50" t="s">
        <v>12</v>
      </c>
      <c r="B12" s="51" t="s">
        <v>59</v>
      </c>
      <c r="C12" s="52" t="s">
        <v>93</v>
      </c>
      <c r="D12" s="53" t="s">
        <v>100</v>
      </c>
      <c r="E12" s="85">
        <v>800</v>
      </c>
      <c r="F12" s="116">
        <v>0</v>
      </c>
      <c r="G12" s="74">
        <f t="shared" si="0"/>
        <v>800</v>
      </c>
      <c r="H12" s="85">
        <v>800</v>
      </c>
      <c r="I12" s="116">
        <v>0</v>
      </c>
      <c r="J12" s="74">
        <f t="shared" si="1"/>
        <v>800</v>
      </c>
    </row>
    <row r="13" spans="1:15" s="3" customFormat="1" ht="48" customHeight="1" x14ac:dyDescent="0.2">
      <c r="A13" s="50" t="s">
        <v>16</v>
      </c>
      <c r="B13" s="51" t="s">
        <v>60</v>
      </c>
      <c r="C13" s="52" t="s">
        <v>93</v>
      </c>
      <c r="D13" s="53" t="s">
        <v>100</v>
      </c>
      <c r="E13" s="41">
        <v>400</v>
      </c>
      <c r="F13" s="117">
        <v>0</v>
      </c>
      <c r="G13" s="75">
        <f t="shared" si="0"/>
        <v>400</v>
      </c>
      <c r="H13" s="41">
        <v>400</v>
      </c>
      <c r="I13" s="117">
        <v>0</v>
      </c>
      <c r="J13" s="75">
        <f t="shared" si="1"/>
        <v>400</v>
      </c>
    </row>
    <row r="14" spans="1:15" s="3" customFormat="1" ht="48" customHeight="1" x14ac:dyDescent="0.2">
      <c r="A14" s="50" t="s">
        <v>15</v>
      </c>
      <c r="B14" s="51" t="s">
        <v>61</v>
      </c>
      <c r="C14" s="52" t="s">
        <v>93</v>
      </c>
      <c r="D14" s="53" t="s">
        <v>100</v>
      </c>
      <c r="E14" s="32">
        <v>400</v>
      </c>
      <c r="F14" s="114">
        <v>0</v>
      </c>
      <c r="G14" s="73">
        <f t="shared" si="0"/>
        <v>400</v>
      </c>
      <c r="H14" s="32">
        <v>400</v>
      </c>
      <c r="I14" s="114">
        <v>0</v>
      </c>
      <c r="J14" s="73">
        <f t="shared" si="1"/>
        <v>400</v>
      </c>
    </row>
    <row r="15" spans="1:15" s="3" customFormat="1" ht="24.95" customHeight="1" x14ac:dyDescent="0.2">
      <c r="A15" s="178" t="s">
        <v>81</v>
      </c>
      <c r="B15" s="179"/>
      <c r="C15" s="179"/>
      <c r="D15" s="180"/>
      <c r="E15" s="79">
        <f>E6+E7+E8+E9+E10+E11+E12+E13+E14</f>
        <v>30200</v>
      </c>
      <c r="F15" s="84">
        <f>SUM(F6:F14)</f>
        <v>70000</v>
      </c>
      <c r="G15" s="86">
        <f>SUM(G6:G14)</f>
        <v>100200</v>
      </c>
      <c r="H15" s="79">
        <f>H6+H7+H8+H9+H10+H11+H12+H13+H14</f>
        <v>50800</v>
      </c>
      <c r="I15" s="84">
        <f>SUM(I6:I14)</f>
        <v>90000</v>
      </c>
      <c r="J15" s="86">
        <f>SUM(J6:J14)</f>
        <v>140800</v>
      </c>
    </row>
    <row r="16" spans="1:15" ht="12.75" customHeight="1" x14ac:dyDescent="0.2">
      <c r="F16" s="93"/>
      <c r="I16" s="93"/>
    </row>
    <row r="17" spans="1:15" ht="12.75" customHeight="1" x14ac:dyDescent="0.2"/>
    <row r="18" spans="1:15" ht="12.75" customHeight="1" x14ac:dyDescent="0.2"/>
    <row r="19" spans="1:15" ht="7.5" customHeight="1" x14ac:dyDescent="0.2"/>
    <row r="20" spans="1:15" ht="7.5" customHeight="1" x14ac:dyDescent="0.2"/>
    <row r="21" spans="1:15" ht="12.75" customHeight="1" x14ac:dyDescent="0.2">
      <c r="A21" s="23" t="s">
        <v>39</v>
      </c>
    </row>
    <row r="22" spans="1:15" ht="12.75" customHeight="1" x14ac:dyDescent="0.2">
      <c r="A22" s="24"/>
    </row>
    <row r="23" spans="1:15" s="3" customFormat="1" ht="15" customHeight="1" x14ac:dyDescent="0.2">
      <c r="A23" s="175" t="s">
        <v>177</v>
      </c>
      <c r="B23" s="176"/>
      <c r="C23" s="176"/>
      <c r="D23" s="176"/>
      <c r="E23" s="176"/>
      <c r="F23" s="176"/>
      <c r="G23" s="177"/>
      <c r="H23" s="192" t="s">
        <v>163</v>
      </c>
      <c r="I23" s="192"/>
      <c r="J23" s="192"/>
      <c r="K23" s="2"/>
      <c r="L23" s="2"/>
      <c r="M23" s="2"/>
      <c r="N23" s="2"/>
      <c r="O23" s="2"/>
    </row>
    <row r="24" spans="1:15" ht="14.1" customHeight="1" x14ac:dyDescent="0.2">
      <c r="A24" s="193" t="s">
        <v>29</v>
      </c>
      <c r="B24" s="208" t="s">
        <v>94</v>
      </c>
      <c r="C24" s="209"/>
      <c r="D24" s="209"/>
      <c r="E24" s="209"/>
      <c r="F24" s="209"/>
      <c r="G24" s="210"/>
      <c r="H24" s="182" t="s">
        <v>153</v>
      </c>
      <c r="I24" s="182"/>
      <c r="J24" s="182"/>
    </row>
    <row r="25" spans="1:15" ht="14.1" customHeight="1" x14ac:dyDescent="0.2">
      <c r="A25" s="193"/>
      <c r="B25" s="211"/>
      <c r="C25" s="212"/>
      <c r="D25" s="212"/>
      <c r="E25" s="212"/>
      <c r="F25" s="212"/>
      <c r="G25" s="213"/>
      <c r="H25" s="182"/>
      <c r="I25" s="182"/>
      <c r="J25" s="182"/>
    </row>
    <row r="26" spans="1:15" ht="14.1" customHeight="1" x14ac:dyDescent="0.2">
      <c r="A26" s="193"/>
      <c r="B26" s="211"/>
      <c r="C26" s="212"/>
      <c r="D26" s="212"/>
      <c r="E26" s="212"/>
      <c r="F26" s="212"/>
      <c r="G26" s="213"/>
      <c r="H26" s="182"/>
      <c r="I26" s="182"/>
      <c r="J26" s="182"/>
    </row>
    <row r="27" spans="1:15" ht="14.1" customHeight="1" x14ac:dyDescent="0.2">
      <c r="A27" s="193"/>
      <c r="B27" s="211"/>
      <c r="C27" s="212"/>
      <c r="D27" s="212"/>
      <c r="E27" s="212"/>
      <c r="F27" s="212"/>
      <c r="G27" s="213"/>
      <c r="H27" s="182"/>
      <c r="I27" s="182"/>
      <c r="J27" s="182"/>
    </row>
    <row r="28" spans="1:15" ht="24" customHeight="1" x14ac:dyDescent="0.2">
      <c r="A28" s="193"/>
      <c r="B28" s="214"/>
      <c r="C28" s="215"/>
      <c r="D28" s="215"/>
      <c r="E28" s="215"/>
      <c r="F28" s="215"/>
      <c r="G28" s="216"/>
      <c r="H28" s="182"/>
      <c r="I28" s="182"/>
      <c r="J28" s="182"/>
    </row>
    <row r="29" spans="1:15" ht="14.1" customHeight="1" x14ac:dyDescent="0.2">
      <c r="A29" s="193" t="s">
        <v>30</v>
      </c>
      <c r="B29" s="208" t="s">
        <v>95</v>
      </c>
      <c r="C29" s="209"/>
      <c r="D29" s="209"/>
      <c r="E29" s="209"/>
      <c r="F29" s="209"/>
      <c r="G29" s="210"/>
      <c r="H29" s="182" t="s">
        <v>153</v>
      </c>
      <c r="I29" s="182"/>
      <c r="J29" s="182"/>
    </row>
    <row r="30" spans="1:15" ht="14.1" customHeight="1" x14ac:dyDescent="0.2">
      <c r="A30" s="193"/>
      <c r="B30" s="211"/>
      <c r="C30" s="212"/>
      <c r="D30" s="212"/>
      <c r="E30" s="212"/>
      <c r="F30" s="212"/>
      <c r="G30" s="213"/>
      <c r="H30" s="182"/>
      <c r="I30" s="182"/>
      <c r="J30" s="182"/>
    </row>
    <row r="31" spans="1:15" ht="14.1" customHeight="1" x14ac:dyDescent="0.2">
      <c r="A31" s="193"/>
      <c r="B31" s="211"/>
      <c r="C31" s="212"/>
      <c r="D31" s="212"/>
      <c r="E31" s="212"/>
      <c r="F31" s="212"/>
      <c r="G31" s="213"/>
      <c r="H31" s="182"/>
      <c r="I31" s="182"/>
      <c r="J31" s="182"/>
    </row>
    <row r="32" spans="1:15" ht="36.75" customHeight="1" x14ac:dyDescent="0.2">
      <c r="A32" s="193"/>
      <c r="B32" s="214"/>
      <c r="C32" s="215"/>
      <c r="D32" s="215"/>
      <c r="E32" s="215"/>
      <c r="F32" s="215"/>
      <c r="G32" s="216"/>
      <c r="H32" s="182"/>
      <c r="I32" s="182"/>
      <c r="J32" s="182"/>
    </row>
    <row r="33" spans="1:10" ht="14.1" customHeight="1" x14ac:dyDescent="0.2">
      <c r="A33" s="193" t="s">
        <v>31</v>
      </c>
      <c r="B33" s="197" t="s">
        <v>129</v>
      </c>
      <c r="C33" s="198"/>
      <c r="D33" s="198"/>
      <c r="E33" s="198"/>
      <c r="F33" s="198"/>
      <c r="G33" s="199"/>
      <c r="H33" s="182" t="s">
        <v>153</v>
      </c>
      <c r="I33" s="182"/>
      <c r="J33" s="182"/>
    </row>
    <row r="34" spans="1:10" ht="14.1" customHeight="1" x14ac:dyDescent="0.2">
      <c r="A34" s="193"/>
      <c r="B34" s="200"/>
      <c r="C34" s="201"/>
      <c r="D34" s="201"/>
      <c r="E34" s="201"/>
      <c r="F34" s="201"/>
      <c r="G34" s="202"/>
      <c r="H34" s="182"/>
      <c r="I34" s="182"/>
      <c r="J34" s="182"/>
    </row>
    <row r="35" spans="1:10" ht="14.1" customHeight="1" x14ac:dyDescent="0.2">
      <c r="A35" s="193"/>
      <c r="B35" s="200"/>
      <c r="C35" s="201"/>
      <c r="D35" s="201"/>
      <c r="E35" s="201"/>
      <c r="F35" s="201"/>
      <c r="G35" s="202"/>
      <c r="H35" s="182"/>
      <c r="I35" s="182"/>
      <c r="J35" s="182"/>
    </row>
    <row r="36" spans="1:10" ht="26.25" customHeight="1" x14ac:dyDescent="0.2">
      <c r="A36" s="193"/>
      <c r="B36" s="203"/>
      <c r="C36" s="204"/>
      <c r="D36" s="204"/>
      <c r="E36" s="204"/>
      <c r="F36" s="204"/>
      <c r="G36" s="205"/>
      <c r="H36" s="182"/>
      <c r="I36" s="182"/>
      <c r="J36" s="182"/>
    </row>
    <row r="37" spans="1:10" ht="14.1" customHeight="1" x14ac:dyDescent="0.2">
      <c r="A37" s="194" t="s">
        <v>32</v>
      </c>
      <c r="B37" s="208" t="s">
        <v>138</v>
      </c>
      <c r="C37" s="209"/>
      <c r="D37" s="209"/>
      <c r="E37" s="209"/>
      <c r="F37" s="209"/>
      <c r="G37" s="210"/>
      <c r="H37" s="183" t="s">
        <v>187</v>
      </c>
      <c r="I37" s="184"/>
      <c r="J37" s="185"/>
    </row>
    <row r="38" spans="1:10" ht="14.1" customHeight="1" x14ac:dyDescent="0.2">
      <c r="A38" s="195"/>
      <c r="B38" s="211"/>
      <c r="C38" s="212"/>
      <c r="D38" s="212"/>
      <c r="E38" s="212"/>
      <c r="F38" s="212"/>
      <c r="G38" s="213"/>
      <c r="H38" s="186"/>
      <c r="I38" s="187"/>
      <c r="J38" s="188"/>
    </row>
    <row r="39" spans="1:10" ht="14.1" customHeight="1" x14ac:dyDescent="0.2">
      <c r="A39" s="195"/>
      <c r="B39" s="211"/>
      <c r="C39" s="212"/>
      <c r="D39" s="212"/>
      <c r="E39" s="212"/>
      <c r="F39" s="212"/>
      <c r="G39" s="213"/>
      <c r="H39" s="186"/>
      <c r="I39" s="187"/>
      <c r="J39" s="188"/>
    </row>
    <row r="40" spans="1:10" ht="14.1" customHeight="1" x14ac:dyDescent="0.2">
      <c r="A40" s="195"/>
      <c r="B40" s="211"/>
      <c r="C40" s="212"/>
      <c r="D40" s="212"/>
      <c r="E40" s="212"/>
      <c r="F40" s="212"/>
      <c r="G40" s="213"/>
      <c r="H40" s="186"/>
      <c r="I40" s="187"/>
      <c r="J40" s="188"/>
    </row>
    <row r="41" spans="1:10" ht="14.1" customHeight="1" x14ac:dyDescent="0.2">
      <c r="A41" s="195"/>
      <c r="B41" s="211"/>
      <c r="C41" s="212"/>
      <c r="D41" s="212"/>
      <c r="E41" s="212"/>
      <c r="F41" s="212"/>
      <c r="G41" s="213"/>
      <c r="H41" s="186"/>
      <c r="I41" s="187"/>
      <c r="J41" s="188"/>
    </row>
    <row r="42" spans="1:10" ht="14.1" customHeight="1" x14ac:dyDescent="0.2">
      <c r="A42" s="195"/>
      <c r="B42" s="211"/>
      <c r="C42" s="212"/>
      <c r="D42" s="212"/>
      <c r="E42" s="212"/>
      <c r="F42" s="212"/>
      <c r="G42" s="213"/>
      <c r="H42" s="186"/>
      <c r="I42" s="187"/>
      <c r="J42" s="188"/>
    </row>
    <row r="43" spans="1:10" ht="14.1" customHeight="1" x14ac:dyDescent="0.2">
      <c r="A43" s="195"/>
      <c r="B43" s="211"/>
      <c r="C43" s="212"/>
      <c r="D43" s="212"/>
      <c r="E43" s="212"/>
      <c r="F43" s="212"/>
      <c r="G43" s="213"/>
      <c r="H43" s="186"/>
      <c r="I43" s="187"/>
      <c r="J43" s="188"/>
    </row>
    <row r="44" spans="1:10" ht="34.5" customHeight="1" x14ac:dyDescent="0.2">
      <c r="A44" s="196"/>
      <c r="B44" s="214"/>
      <c r="C44" s="215"/>
      <c r="D44" s="215"/>
      <c r="E44" s="215"/>
      <c r="F44" s="215"/>
      <c r="G44" s="216"/>
      <c r="H44" s="189"/>
      <c r="I44" s="190"/>
      <c r="J44" s="191"/>
    </row>
    <row r="45" spans="1:10" ht="14.1" customHeight="1" x14ac:dyDescent="0.2">
      <c r="A45" s="193" t="s">
        <v>41</v>
      </c>
      <c r="B45" s="197" t="s">
        <v>96</v>
      </c>
      <c r="C45" s="198"/>
      <c r="D45" s="198"/>
      <c r="E45" s="198"/>
      <c r="F45" s="198"/>
      <c r="G45" s="199"/>
      <c r="H45" s="182" t="s">
        <v>153</v>
      </c>
      <c r="I45" s="182"/>
      <c r="J45" s="182"/>
    </row>
    <row r="46" spans="1:10" ht="14.1" customHeight="1" x14ac:dyDescent="0.2">
      <c r="A46" s="193"/>
      <c r="B46" s="200"/>
      <c r="C46" s="201"/>
      <c r="D46" s="201"/>
      <c r="E46" s="201"/>
      <c r="F46" s="201"/>
      <c r="G46" s="202"/>
      <c r="H46" s="182"/>
      <c r="I46" s="182"/>
      <c r="J46" s="182"/>
    </row>
    <row r="47" spans="1:10" ht="14.1" customHeight="1" x14ac:dyDescent="0.2">
      <c r="A47" s="193"/>
      <c r="B47" s="200"/>
      <c r="C47" s="201"/>
      <c r="D47" s="201"/>
      <c r="E47" s="201"/>
      <c r="F47" s="201"/>
      <c r="G47" s="202"/>
      <c r="H47" s="182"/>
      <c r="I47" s="182"/>
      <c r="J47" s="182"/>
    </row>
    <row r="48" spans="1:10" ht="25.5" customHeight="1" x14ac:dyDescent="0.2">
      <c r="A48" s="193"/>
      <c r="B48" s="203"/>
      <c r="C48" s="204"/>
      <c r="D48" s="204"/>
      <c r="E48" s="204"/>
      <c r="F48" s="204"/>
      <c r="G48" s="205"/>
      <c r="H48" s="182"/>
      <c r="I48" s="182"/>
      <c r="J48" s="182"/>
    </row>
  </sheetData>
  <sheetProtection algorithmName="SHA-512" hashValue="kNPXnQ6jySi2d/zD5Unyr38YpIJSq0bmdhdO/PkQoSBlcQu1C4XvQAWMS0RIrLYj4L/bM1HnC5N8/RgcPZm83w==" saltValue="3sNqUD3dpygEiJW/cOc4PQ==" spinCount="100000" sheet="1" objects="1" scenarios="1"/>
  <mergeCells count="28">
    <mergeCell ref="A3:G3"/>
    <mergeCell ref="A24:A28"/>
    <mergeCell ref="A29:A32"/>
    <mergeCell ref="A33:A36"/>
    <mergeCell ref="A45:A48"/>
    <mergeCell ref="A37:A44"/>
    <mergeCell ref="B45:G48"/>
    <mergeCell ref="A23:G23"/>
    <mergeCell ref="E4:F4"/>
    <mergeCell ref="G4:G5"/>
    <mergeCell ref="A4:A5"/>
    <mergeCell ref="B4:B5"/>
    <mergeCell ref="C4:C5"/>
    <mergeCell ref="D4:D5"/>
    <mergeCell ref="A15:D15"/>
    <mergeCell ref="B24:G28"/>
    <mergeCell ref="B29:G32"/>
    <mergeCell ref="B33:G36"/>
    <mergeCell ref="B37:G44"/>
    <mergeCell ref="H29:J32"/>
    <mergeCell ref="H33:J36"/>
    <mergeCell ref="H37:J44"/>
    <mergeCell ref="H45:J48"/>
    <mergeCell ref="H3:J3"/>
    <mergeCell ref="H4:I4"/>
    <mergeCell ref="J4:J5"/>
    <mergeCell ref="H23:J23"/>
    <mergeCell ref="H24:J28"/>
  </mergeCells>
  <phoneticPr fontId="1" type="noConversion"/>
  <pageMargins left="0.74803149606299213" right="0.31496062992125984" top="0.59055118110236227" bottom="0.19685039370078741" header="0.31496062992125984" footer="0.31496062992125984"/>
  <pageSetup paperSize="9" scale="75" orientation="landscape" r:id="rId1"/>
  <headerFooter alignWithMargins="0">
    <oddHeader>&amp;CKOMUNALAC POŽEGA d.o.o. - II. REBALANS PLANA INVESTICIJA I INVESTICIJSKOG ODRŽAVANJA ZA 2024.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
  <sheetViews>
    <sheetView zoomScaleNormal="100" workbookViewId="0">
      <selection activeCell="H34" sqref="H34"/>
    </sheetView>
  </sheetViews>
  <sheetFormatPr defaultRowHeight="12.75" x14ac:dyDescent="0.2"/>
  <cols>
    <col min="1" max="1" width="4.7109375" style="5" customWidth="1"/>
    <col min="2" max="2" width="25.7109375" style="5" customWidth="1"/>
    <col min="3" max="3" width="35.7109375" style="5" customWidth="1"/>
    <col min="4" max="4" width="13.7109375" style="19"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0</v>
      </c>
      <c r="B1" s="15" t="s">
        <v>6</v>
      </c>
      <c r="C1" s="15"/>
      <c r="D1" s="18"/>
      <c r="F1" s="15"/>
      <c r="I1" s="15"/>
    </row>
    <row r="2" spans="1:15" s="3" customFormat="1" ht="9.9499999999999993" customHeight="1" x14ac:dyDescent="0.2">
      <c r="A2" s="12"/>
      <c r="B2" s="13"/>
      <c r="C2" s="13"/>
      <c r="D2" s="19"/>
      <c r="E2" s="2"/>
      <c r="F2" s="2"/>
      <c r="H2" s="2"/>
      <c r="I2" s="2"/>
    </row>
    <row r="3" spans="1:15" s="3" customFormat="1" ht="15" customHeight="1" x14ac:dyDescent="0.2">
      <c r="A3" s="175" t="s">
        <v>177</v>
      </c>
      <c r="B3" s="176"/>
      <c r="C3" s="176"/>
      <c r="D3" s="176"/>
      <c r="E3" s="176"/>
      <c r="F3" s="176"/>
      <c r="G3" s="177"/>
      <c r="H3" s="192" t="s">
        <v>163</v>
      </c>
      <c r="I3" s="192"/>
      <c r="J3" s="192"/>
      <c r="K3" s="2"/>
      <c r="L3" s="2"/>
      <c r="M3" s="2"/>
      <c r="N3" s="2"/>
      <c r="O3" s="2"/>
    </row>
    <row r="4" spans="1:15" s="3" customFormat="1" ht="24.95" customHeight="1" x14ac:dyDescent="0.2">
      <c r="A4" s="232" t="s">
        <v>14</v>
      </c>
      <c r="B4" s="234" t="s">
        <v>18</v>
      </c>
      <c r="C4" s="234" t="s">
        <v>20</v>
      </c>
      <c r="D4" s="236" t="s">
        <v>19</v>
      </c>
      <c r="E4" s="226" t="s">
        <v>13</v>
      </c>
      <c r="F4" s="227"/>
      <c r="G4" s="228" t="s">
        <v>158</v>
      </c>
      <c r="H4" s="226" t="s">
        <v>13</v>
      </c>
      <c r="I4" s="227"/>
      <c r="J4" s="228" t="s">
        <v>158</v>
      </c>
    </row>
    <row r="5" spans="1:15" s="3" customFormat="1" ht="24.95" customHeight="1" x14ac:dyDescent="0.2">
      <c r="A5" s="233"/>
      <c r="B5" s="235"/>
      <c r="C5" s="235"/>
      <c r="D5" s="237"/>
      <c r="E5" s="17" t="s">
        <v>79</v>
      </c>
      <c r="F5" s="22" t="s">
        <v>78</v>
      </c>
      <c r="G5" s="229"/>
      <c r="H5" s="17" t="s">
        <v>79</v>
      </c>
      <c r="I5" s="22" t="s">
        <v>78</v>
      </c>
      <c r="J5" s="229"/>
    </row>
    <row r="6" spans="1:15" s="3" customFormat="1" ht="65.099999999999994" customHeight="1" x14ac:dyDescent="0.2">
      <c r="A6" s="54" t="s">
        <v>7</v>
      </c>
      <c r="B6" s="55" t="s">
        <v>105</v>
      </c>
      <c r="C6" s="52" t="s">
        <v>106</v>
      </c>
      <c r="D6" s="53" t="s">
        <v>99</v>
      </c>
      <c r="E6" s="43">
        <v>1600</v>
      </c>
      <c r="F6" s="34">
        <v>0</v>
      </c>
      <c r="G6" s="87">
        <f t="shared" ref="G6" si="0">SUM(E6:F6)</f>
        <v>1600</v>
      </c>
      <c r="H6" s="43">
        <v>1600</v>
      </c>
      <c r="I6" s="34">
        <v>0</v>
      </c>
      <c r="J6" s="87">
        <f t="shared" ref="J6" si="1">SUM(H6:I6)</f>
        <v>1600</v>
      </c>
    </row>
    <row r="7" spans="1:15" s="3" customFormat="1" ht="24.95" customHeight="1" x14ac:dyDescent="0.2">
      <c r="A7" s="178" t="s">
        <v>82</v>
      </c>
      <c r="B7" s="179"/>
      <c r="C7" s="179"/>
      <c r="D7" s="180"/>
      <c r="E7" s="80">
        <f>E6</f>
        <v>1600</v>
      </c>
      <c r="F7" s="88">
        <f>F6</f>
        <v>0</v>
      </c>
      <c r="G7" s="86">
        <f>SUM(E7:F7)</f>
        <v>1600</v>
      </c>
      <c r="H7" s="80">
        <f>H6</f>
        <v>1600</v>
      </c>
      <c r="I7" s="88">
        <f>I6</f>
        <v>0</v>
      </c>
      <c r="J7" s="86">
        <f>SUM(H7:I7)</f>
        <v>1600</v>
      </c>
    </row>
    <row r="8" spans="1:15" s="3" customFormat="1" ht="12.75" customHeight="1" x14ac:dyDescent="0.2">
      <c r="A8" s="6"/>
      <c r="B8" s="6"/>
      <c r="C8" s="6"/>
      <c r="D8" s="20"/>
      <c r="E8" s="6"/>
      <c r="F8" s="6"/>
      <c r="H8" s="6"/>
      <c r="I8" s="6"/>
    </row>
    <row r="9" spans="1:15" s="3" customFormat="1" ht="12.75" customHeight="1" x14ac:dyDescent="0.2">
      <c r="A9" s="6"/>
      <c r="B9" s="6"/>
      <c r="C9" s="6"/>
      <c r="D9" s="20"/>
      <c r="E9" s="6"/>
      <c r="F9" s="6"/>
      <c r="H9" s="6"/>
      <c r="I9" s="6"/>
    </row>
    <row r="10" spans="1:15" s="3" customFormat="1" ht="12.75" customHeight="1" x14ac:dyDescent="0.2">
      <c r="A10" s="8" t="s">
        <v>39</v>
      </c>
      <c r="B10" s="8"/>
      <c r="C10" s="8"/>
      <c r="D10" s="21"/>
      <c r="E10" s="8"/>
      <c r="F10" s="8"/>
      <c r="H10" s="8"/>
      <c r="I10" s="8"/>
    </row>
    <row r="11" spans="1:15" s="3" customFormat="1" ht="12.75" customHeight="1" x14ac:dyDescent="0.2">
      <c r="A11" s="8"/>
      <c r="B11" s="8"/>
      <c r="C11" s="8"/>
      <c r="D11" s="21"/>
      <c r="E11" s="8"/>
      <c r="F11" s="8"/>
      <c r="H11" s="8"/>
      <c r="I11" s="8"/>
    </row>
    <row r="12" spans="1:15" s="3" customFormat="1" ht="15" customHeight="1" x14ac:dyDescent="0.2">
      <c r="A12" s="175" t="s">
        <v>177</v>
      </c>
      <c r="B12" s="176"/>
      <c r="C12" s="176"/>
      <c r="D12" s="176"/>
      <c r="E12" s="176"/>
      <c r="F12" s="176"/>
      <c r="G12" s="177"/>
      <c r="H12" s="192" t="s">
        <v>163</v>
      </c>
      <c r="I12" s="192"/>
      <c r="J12" s="192"/>
      <c r="K12" s="2"/>
      <c r="L12" s="2"/>
      <c r="M12" s="2"/>
      <c r="N12" s="2"/>
      <c r="O12" s="2"/>
    </row>
    <row r="13" spans="1:15" s="3" customFormat="1" ht="12.75" customHeight="1" x14ac:dyDescent="0.2">
      <c r="A13" s="231" t="s">
        <v>52</v>
      </c>
      <c r="B13" s="217" t="s">
        <v>122</v>
      </c>
      <c r="C13" s="218"/>
      <c r="D13" s="218"/>
      <c r="E13" s="218"/>
      <c r="F13" s="218"/>
      <c r="G13" s="219"/>
      <c r="H13" s="230" t="s">
        <v>178</v>
      </c>
      <c r="I13" s="230"/>
      <c r="J13" s="230"/>
    </row>
    <row r="14" spans="1:15" s="3" customFormat="1" ht="12.75" customHeight="1" x14ac:dyDescent="0.2">
      <c r="A14" s="231"/>
      <c r="B14" s="220"/>
      <c r="C14" s="221"/>
      <c r="D14" s="221"/>
      <c r="E14" s="221"/>
      <c r="F14" s="221"/>
      <c r="G14" s="222"/>
      <c r="H14" s="230"/>
      <c r="I14" s="230"/>
      <c r="J14" s="230"/>
    </row>
    <row r="15" spans="1:15" s="3" customFormat="1" ht="27.75" customHeight="1" x14ac:dyDescent="0.2">
      <c r="A15" s="231"/>
      <c r="B15" s="223"/>
      <c r="C15" s="224"/>
      <c r="D15" s="224"/>
      <c r="E15" s="224"/>
      <c r="F15" s="224"/>
      <c r="G15" s="225"/>
      <c r="H15" s="230"/>
      <c r="I15" s="230"/>
      <c r="J15" s="230"/>
    </row>
    <row r="16" spans="1:15" s="3" customFormat="1" ht="12.75" customHeight="1" x14ac:dyDescent="0.2">
      <c r="A16" s="42"/>
      <c r="B16" s="28"/>
      <c r="C16" s="28"/>
      <c r="D16" s="28"/>
      <c r="E16" s="28"/>
      <c r="F16" s="28"/>
      <c r="G16" s="28"/>
      <c r="H16" s="28"/>
      <c r="I16" s="28"/>
      <c r="J16" s="28"/>
    </row>
    <row r="17" spans="1:4" ht="12.75" customHeight="1" x14ac:dyDescent="0.2">
      <c r="A17" s="29"/>
      <c r="B17" s="29"/>
      <c r="C17" s="29"/>
      <c r="D17" s="4"/>
    </row>
    <row r="18" spans="1:4" ht="12.75" customHeight="1" x14ac:dyDescent="0.2">
      <c r="A18" s="29"/>
      <c r="B18" s="29"/>
      <c r="C18" s="29"/>
      <c r="D18" s="4"/>
    </row>
    <row r="19" spans="1:4" ht="12.75" customHeight="1" x14ac:dyDescent="0.2">
      <c r="A19" s="29"/>
      <c r="B19" s="29"/>
      <c r="C19" s="29"/>
      <c r="D19" s="4"/>
    </row>
    <row r="20" spans="1:4" ht="12.75" customHeight="1" x14ac:dyDescent="0.2">
      <c r="A20" s="29"/>
      <c r="B20" s="29"/>
      <c r="C20" s="29"/>
      <c r="D20" s="4"/>
    </row>
    <row r="21" spans="1:4" ht="12.75" customHeight="1" x14ac:dyDescent="0.2">
      <c r="A21" s="29"/>
      <c r="B21" s="29"/>
      <c r="C21" s="29"/>
      <c r="D21" s="4"/>
    </row>
    <row r="22" spans="1:4" x14ac:dyDescent="0.2">
      <c r="A22" s="29"/>
      <c r="B22" s="29"/>
      <c r="C22" s="29"/>
      <c r="D22" s="4"/>
    </row>
    <row r="23" spans="1:4" x14ac:dyDescent="0.2">
      <c r="A23" s="29"/>
      <c r="B23" s="29"/>
      <c r="C23" s="29"/>
      <c r="D23" s="4"/>
    </row>
    <row r="24" spans="1:4" x14ac:dyDescent="0.2">
      <c r="A24" s="29"/>
      <c r="B24" s="29"/>
      <c r="C24" s="29"/>
      <c r="D24" s="4"/>
    </row>
    <row r="25" spans="1:4" x14ac:dyDescent="0.2">
      <c r="A25" s="29"/>
      <c r="B25" s="29"/>
      <c r="C25" s="29"/>
      <c r="D25" s="4"/>
    </row>
    <row r="26" spans="1:4" x14ac:dyDescent="0.2">
      <c r="A26" s="29"/>
      <c r="B26" s="29"/>
      <c r="C26" s="29"/>
      <c r="D26" s="4"/>
    </row>
    <row r="27" spans="1:4" x14ac:dyDescent="0.2">
      <c r="A27" s="29"/>
      <c r="B27" s="29"/>
      <c r="C27" s="29"/>
      <c r="D27" s="4"/>
    </row>
    <row r="28" spans="1:4" x14ac:dyDescent="0.2">
      <c r="A28" s="29"/>
      <c r="B28" s="29"/>
      <c r="C28" s="29"/>
      <c r="D28" s="4"/>
    </row>
    <row r="29" spans="1:4" x14ac:dyDescent="0.2">
      <c r="A29" s="29"/>
      <c r="B29" s="29"/>
      <c r="C29" s="29"/>
      <c r="D29" s="4"/>
    </row>
    <row r="30" spans="1:4" x14ac:dyDescent="0.2">
      <c r="A30" s="29"/>
      <c r="B30" s="29"/>
      <c r="C30" s="29"/>
      <c r="D30" s="4"/>
    </row>
    <row r="31" spans="1:4" x14ac:dyDescent="0.2">
      <c r="A31" s="29"/>
      <c r="B31" s="29"/>
      <c r="C31" s="29"/>
      <c r="D31" s="4"/>
    </row>
    <row r="32" spans="1:4" x14ac:dyDescent="0.2">
      <c r="A32" s="29"/>
      <c r="B32" s="29"/>
      <c r="C32" s="29"/>
      <c r="D32" s="4"/>
    </row>
    <row r="33" spans="1:4" x14ac:dyDescent="0.2">
      <c r="A33" s="29"/>
      <c r="B33" s="29"/>
      <c r="C33" s="29"/>
      <c r="D33" s="4"/>
    </row>
    <row r="34" spans="1:4" x14ac:dyDescent="0.2">
      <c r="A34" s="29"/>
      <c r="B34" s="29"/>
      <c r="C34" s="29"/>
      <c r="D34" s="4"/>
    </row>
  </sheetData>
  <sheetProtection algorithmName="SHA-512" hashValue="rNLcPwzD6qPagRdYPcEa+iXm24LF9ygyXg+aSAiLh8lBlCXehMi6REphr8syQKicNiY1OWAe0OemEIiLfkbyQQ==" saltValue="qQcCau60e767vAV6fnHiQg==" spinCount="100000" sheet="1" objects="1" scenarios="1"/>
  <mergeCells count="16">
    <mergeCell ref="B13:G15"/>
    <mergeCell ref="A3:G3"/>
    <mergeCell ref="A12:G12"/>
    <mergeCell ref="H3:J3"/>
    <mergeCell ref="H4:I4"/>
    <mergeCell ref="J4:J5"/>
    <mergeCell ref="H12:J12"/>
    <mergeCell ref="H13:J15"/>
    <mergeCell ref="E4:F4"/>
    <mergeCell ref="G4:G5"/>
    <mergeCell ref="A13:A15"/>
    <mergeCell ref="A7:D7"/>
    <mergeCell ref="A4:A5"/>
    <mergeCell ref="B4:B5"/>
    <mergeCell ref="C4:C5"/>
    <mergeCell ref="D4:D5"/>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II. REBALANS PLANA INVESTICIJA I INVESTICIJSKOG ODRŽAVANJA ZA 2024.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topLeftCell="A7" zoomScaleNormal="100" workbookViewId="0">
      <selection activeCell="O14" sqref="O14"/>
    </sheetView>
  </sheetViews>
  <sheetFormatPr defaultRowHeight="12.75" x14ac:dyDescent="0.2"/>
  <cols>
    <col min="1" max="1" width="4.7109375" style="5" customWidth="1"/>
    <col min="2" max="2" width="25.7109375" style="5" customWidth="1"/>
    <col min="3" max="3" width="35.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1</v>
      </c>
      <c r="B1" s="15" t="s">
        <v>10</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75" t="s">
        <v>177</v>
      </c>
      <c r="B3" s="176"/>
      <c r="C3" s="176"/>
      <c r="D3" s="176"/>
      <c r="E3" s="176"/>
      <c r="F3" s="176"/>
      <c r="G3" s="177"/>
      <c r="H3" s="192" t="s">
        <v>163</v>
      </c>
      <c r="I3" s="192"/>
      <c r="J3" s="192"/>
      <c r="K3" s="2"/>
      <c r="L3" s="2"/>
      <c r="M3" s="2"/>
      <c r="N3" s="2"/>
      <c r="O3" s="2"/>
    </row>
    <row r="4" spans="1:15" s="3" customFormat="1" ht="24.95" customHeight="1" x14ac:dyDescent="0.2">
      <c r="A4" s="232" t="s">
        <v>14</v>
      </c>
      <c r="B4" s="234" t="s">
        <v>18</v>
      </c>
      <c r="C4" s="234" t="s">
        <v>20</v>
      </c>
      <c r="D4" s="247" t="s">
        <v>19</v>
      </c>
      <c r="E4" s="226" t="s">
        <v>13</v>
      </c>
      <c r="F4" s="227"/>
      <c r="G4" s="228" t="s">
        <v>157</v>
      </c>
      <c r="H4" s="226" t="s">
        <v>13</v>
      </c>
      <c r="I4" s="227"/>
      <c r="J4" s="228" t="s">
        <v>157</v>
      </c>
    </row>
    <row r="5" spans="1:15" s="3" customFormat="1" ht="24.95" customHeight="1" x14ac:dyDescent="0.2">
      <c r="A5" s="233"/>
      <c r="B5" s="235"/>
      <c r="C5" s="235"/>
      <c r="D5" s="248"/>
      <c r="E5" s="31" t="s">
        <v>79</v>
      </c>
      <c r="F5" s="22" t="s">
        <v>78</v>
      </c>
      <c r="G5" s="229"/>
      <c r="H5" s="31" t="s">
        <v>79</v>
      </c>
      <c r="I5" s="22" t="s">
        <v>78</v>
      </c>
      <c r="J5" s="229"/>
    </row>
    <row r="6" spans="1:15" s="3" customFormat="1" ht="51.95" customHeight="1" x14ac:dyDescent="0.2">
      <c r="A6" s="54" t="s">
        <v>7</v>
      </c>
      <c r="B6" s="51" t="s">
        <v>43</v>
      </c>
      <c r="C6" s="52" t="s">
        <v>45</v>
      </c>
      <c r="D6" s="56" t="s">
        <v>99</v>
      </c>
      <c r="E6" s="32">
        <v>4000</v>
      </c>
      <c r="F6" s="34">
        <v>0</v>
      </c>
      <c r="G6" s="87">
        <f t="shared" ref="G6:G8" si="0">SUM(E6:F6)</f>
        <v>4000</v>
      </c>
      <c r="H6" s="32">
        <v>4000</v>
      </c>
      <c r="I6" s="34">
        <v>0</v>
      </c>
      <c r="J6" s="87">
        <f t="shared" ref="J6:J8" si="1">SUM(H6:I6)</f>
        <v>4000</v>
      </c>
    </row>
    <row r="7" spans="1:15" s="3" customFormat="1" ht="51.95" customHeight="1" x14ac:dyDescent="0.2">
      <c r="A7" s="54" t="s">
        <v>8</v>
      </c>
      <c r="B7" s="51" t="s">
        <v>44</v>
      </c>
      <c r="C7" s="52" t="s">
        <v>48</v>
      </c>
      <c r="D7" s="56" t="s">
        <v>99</v>
      </c>
      <c r="E7" s="85">
        <v>3500</v>
      </c>
      <c r="F7" s="118">
        <v>0</v>
      </c>
      <c r="G7" s="90">
        <f t="shared" si="0"/>
        <v>3500</v>
      </c>
      <c r="H7" s="85">
        <v>3500</v>
      </c>
      <c r="I7" s="118">
        <v>0</v>
      </c>
      <c r="J7" s="90">
        <f t="shared" si="1"/>
        <v>3500</v>
      </c>
    </row>
    <row r="8" spans="1:15" s="3" customFormat="1" ht="51.95" customHeight="1" x14ac:dyDescent="0.2">
      <c r="A8" s="54" t="s">
        <v>0</v>
      </c>
      <c r="B8" s="51" t="s">
        <v>46</v>
      </c>
      <c r="C8" s="52" t="s">
        <v>47</v>
      </c>
      <c r="D8" s="56" t="s">
        <v>99</v>
      </c>
      <c r="E8" s="69">
        <v>1000</v>
      </c>
      <c r="F8" s="118">
        <v>0</v>
      </c>
      <c r="G8" s="90">
        <f t="shared" si="0"/>
        <v>1000</v>
      </c>
      <c r="H8" s="69">
        <v>1000</v>
      </c>
      <c r="I8" s="118">
        <v>0</v>
      </c>
      <c r="J8" s="90">
        <f t="shared" si="1"/>
        <v>1000</v>
      </c>
    </row>
    <row r="9" spans="1:15" s="3" customFormat="1" ht="51.95" customHeight="1" x14ac:dyDescent="0.2">
      <c r="A9" s="103" t="s">
        <v>1</v>
      </c>
      <c r="B9" s="98" t="s">
        <v>179</v>
      </c>
      <c r="C9" s="99" t="s">
        <v>180</v>
      </c>
      <c r="D9" s="136" t="s">
        <v>99</v>
      </c>
      <c r="E9" s="137" t="s">
        <v>26</v>
      </c>
      <c r="F9" s="134" t="s">
        <v>26</v>
      </c>
      <c r="G9" s="138" t="s">
        <v>26</v>
      </c>
      <c r="H9" s="133">
        <v>6500</v>
      </c>
      <c r="I9" s="134">
        <v>0</v>
      </c>
      <c r="J9" s="135">
        <f>SUM(H9:I9)</f>
        <v>6500</v>
      </c>
    </row>
    <row r="10" spans="1:15" s="3" customFormat="1" ht="24.95" customHeight="1" x14ac:dyDescent="0.2">
      <c r="A10" s="178" t="s">
        <v>83</v>
      </c>
      <c r="B10" s="179"/>
      <c r="C10" s="179"/>
      <c r="D10" s="180"/>
      <c r="E10" s="79">
        <f>E6+E7+E8</f>
        <v>8500</v>
      </c>
      <c r="F10" s="88">
        <f>F6+F7+F8</f>
        <v>0</v>
      </c>
      <c r="G10" s="86">
        <f>SUM(E10:F10)</f>
        <v>8500</v>
      </c>
      <c r="H10" s="79">
        <f>H6+H7+H8+H9</f>
        <v>15000</v>
      </c>
      <c r="I10" s="88">
        <f>I6+I7+I8</f>
        <v>0</v>
      </c>
      <c r="J10" s="86">
        <f>SUM(H10:I10)</f>
        <v>15000</v>
      </c>
    </row>
    <row r="11" spans="1:15" s="3" customFormat="1" ht="12.75" customHeight="1" x14ac:dyDescent="0.2">
      <c r="A11" s="6"/>
      <c r="B11" s="6"/>
      <c r="C11" s="6"/>
      <c r="D11" s="9"/>
      <c r="E11" s="6"/>
      <c r="F11" s="6"/>
      <c r="H11" s="6"/>
      <c r="I11" s="6"/>
    </row>
    <row r="12" spans="1:15" s="3" customFormat="1" ht="12.75" customHeight="1" x14ac:dyDescent="0.2">
      <c r="A12" s="8" t="s">
        <v>39</v>
      </c>
      <c r="B12" s="8"/>
      <c r="C12" s="8"/>
      <c r="D12" s="8"/>
      <c r="E12" s="8"/>
      <c r="F12" s="8"/>
      <c r="H12" s="8"/>
      <c r="I12" s="8"/>
    </row>
    <row r="13" spans="1:15" s="3" customFormat="1" ht="12.75" customHeight="1" x14ac:dyDescent="0.2">
      <c r="A13" s="8"/>
      <c r="B13" s="8"/>
      <c r="C13" s="8"/>
      <c r="D13" s="8"/>
      <c r="E13" s="8"/>
      <c r="F13" s="8"/>
      <c r="H13" s="8"/>
      <c r="I13" s="8"/>
    </row>
    <row r="14" spans="1:15" s="3" customFormat="1" ht="15" customHeight="1" x14ac:dyDescent="0.2">
      <c r="A14" s="175" t="s">
        <v>177</v>
      </c>
      <c r="B14" s="176"/>
      <c r="C14" s="176"/>
      <c r="D14" s="176"/>
      <c r="E14" s="176"/>
      <c r="F14" s="176"/>
      <c r="G14" s="177"/>
      <c r="H14" s="192" t="s">
        <v>163</v>
      </c>
      <c r="I14" s="192"/>
      <c r="J14" s="192"/>
      <c r="K14" s="2"/>
      <c r="L14" s="2"/>
      <c r="M14" s="2"/>
      <c r="N14" s="2"/>
      <c r="O14" s="2"/>
    </row>
    <row r="15" spans="1:15" s="3" customFormat="1" ht="14.1" customHeight="1" x14ac:dyDescent="0.2">
      <c r="A15" s="231" t="s">
        <v>49</v>
      </c>
      <c r="B15" s="238" t="s">
        <v>63</v>
      </c>
      <c r="C15" s="239"/>
      <c r="D15" s="239"/>
      <c r="E15" s="239"/>
      <c r="F15" s="239"/>
      <c r="G15" s="240"/>
      <c r="H15" s="182" t="s">
        <v>153</v>
      </c>
      <c r="I15" s="182"/>
      <c r="J15" s="182"/>
    </row>
    <row r="16" spans="1:15" s="3" customFormat="1" ht="14.1" customHeight="1" x14ac:dyDescent="0.2">
      <c r="A16" s="231"/>
      <c r="B16" s="241"/>
      <c r="C16" s="242"/>
      <c r="D16" s="242"/>
      <c r="E16" s="242"/>
      <c r="F16" s="242"/>
      <c r="G16" s="243"/>
      <c r="H16" s="182"/>
      <c r="I16" s="182"/>
      <c r="J16" s="182"/>
    </row>
    <row r="17" spans="1:10" s="3" customFormat="1" ht="14.1" customHeight="1" x14ac:dyDescent="0.2">
      <c r="A17" s="231"/>
      <c r="B17" s="241"/>
      <c r="C17" s="242"/>
      <c r="D17" s="242"/>
      <c r="E17" s="242"/>
      <c r="F17" s="242"/>
      <c r="G17" s="243"/>
      <c r="H17" s="182"/>
      <c r="I17" s="182"/>
      <c r="J17" s="182"/>
    </row>
    <row r="18" spans="1:10" s="3" customFormat="1" ht="14.1" customHeight="1" x14ac:dyDescent="0.2">
      <c r="A18" s="231"/>
      <c r="B18" s="244"/>
      <c r="C18" s="245"/>
      <c r="D18" s="245"/>
      <c r="E18" s="245"/>
      <c r="F18" s="245"/>
      <c r="G18" s="246"/>
      <c r="H18" s="182"/>
      <c r="I18" s="182"/>
      <c r="J18" s="182"/>
    </row>
    <row r="19" spans="1:10" s="3" customFormat="1" ht="14.1" customHeight="1" x14ac:dyDescent="0.2">
      <c r="A19" s="231" t="s">
        <v>50</v>
      </c>
      <c r="B19" s="238" t="s">
        <v>64</v>
      </c>
      <c r="C19" s="239"/>
      <c r="D19" s="239"/>
      <c r="E19" s="239"/>
      <c r="F19" s="239"/>
      <c r="G19" s="240"/>
      <c r="H19" s="182" t="s">
        <v>153</v>
      </c>
      <c r="I19" s="182"/>
      <c r="J19" s="182"/>
    </row>
    <row r="20" spans="1:10" s="3" customFormat="1" ht="14.1" customHeight="1" x14ac:dyDescent="0.2">
      <c r="A20" s="231"/>
      <c r="B20" s="241"/>
      <c r="C20" s="242"/>
      <c r="D20" s="242"/>
      <c r="E20" s="242"/>
      <c r="F20" s="242"/>
      <c r="G20" s="243"/>
      <c r="H20" s="182"/>
      <c r="I20" s="182"/>
      <c r="J20" s="182"/>
    </row>
    <row r="21" spans="1:10" s="3" customFormat="1" ht="14.1" customHeight="1" x14ac:dyDescent="0.2">
      <c r="A21" s="231"/>
      <c r="B21" s="244"/>
      <c r="C21" s="245"/>
      <c r="D21" s="245"/>
      <c r="E21" s="245"/>
      <c r="F21" s="245"/>
      <c r="G21" s="246"/>
      <c r="H21" s="182"/>
      <c r="I21" s="182"/>
      <c r="J21" s="182"/>
    </row>
    <row r="22" spans="1:10" s="3" customFormat="1" ht="14.1" customHeight="1" x14ac:dyDescent="0.2">
      <c r="A22" s="193" t="s">
        <v>51</v>
      </c>
      <c r="B22" s="208" t="s">
        <v>65</v>
      </c>
      <c r="C22" s="209"/>
      <c r="D22" s="209"/>
      <c r="E22" s="209"/>
      <c r="F22" s="209"/>
      <c r="G22" s="210"/>
      <c r="H22" s="182" t="s">
        <v>153</v>
      </c>
      <c r="I22" s="182"/>
      <c r="J22" s="182"/>
    </row>
    <row r="23" spans="1:10" s="3" customFormat="1" ht="14.1" customHeight="1" x14ac:dyDescent="0.2">
      <c r="A23" s="193"/>
      <c r="B23" s="211"/>
      <c r="C23" s="212"/>
      <c r="D23" s="212"/>
      <c r="E23" s="212"/>
      <c r="F23" s="212"/>
      <c r="G23" s="213"/>
      <c r="H23" s="182"/>
      <c r="I23" s="182"/>
      <c r="J23" s="182"/>
    </row>
    <row r="24" spans="1:10" s="3" customFormat="1" ht="14.1" customHeight="1" x14ac:dyDescent="0.2">
      <c r="A24" s="193"/>
      <c r="B24" s="214"/>
      <c r="C24" s="215"/>
      <c r="D24" s="215"/>
      <c r="E24" s="215"/>
      <c r="F24" s="215"/>
      <c r="G24" s="216"/>
      <c r="H24" s="182"/>
      <c r="I24" s="182"/>
      <c r="J24" s="182"/>
    </row>
    <row r="25" spans="1:10" s="3" customFormat="1" ht="68.25" customHeight="1" x14ac:dyDescent="0.2">
      <c r="A25" s="108" t="s">
        <v>151</v>
      </c>
      <c r="B25" s="249" t="s">
        <v>26</v>
      </c>
      <c r="C25" s="181"/>
      <c r="D25" s="181"/>
      <c r="E25" s="181"/>
      <c r="F25" s="181"/>
      <c r="G25" s="181"/>
      <c r="H25" s="250" t="s">
        <v>186</v>
      </c>
      <c r="I25" s="250"/>
      <c r="J25" s="250"/>
    </row>
    <row r="26" spans="1:10" s="3" customFormat="1" ht="12.75" customHeight="1" x14ac:dyDescent="0.2">
      <c r="A26" s="27"/>
      <c r="B26" s="30"/>
      <c r="C26" s="30"/>
      <c r="D26" s="30"/>
      <c r="E26" s="30"/>
      <c r="F26" s="30"/>
      <c r="G26" s="30"/>
      <c r="H26" s="30"/>
      <c r="I26" s="30"/>
      <c r="J26" s="30"/>
    </row>
    <row r="27" spans="1:10" ht="12.75" customHeight="1" x14ac:dyDescent="0.2"/>
    <row r="28" spans="1:10" ht="12.75" customHeight="1" x14ac:dyDescent="0.2"/>
    <row r="29" spans="1:10" ht="12.75" customHeight="1" x14ac:dyDescent="0.2"/>
    <row r="30" spans="1:10" ht="12.75" customHeight="1" x14ac:dyDescent="0.2"/>
    <row r="31" spans="1:10" ht="12.75" customHeight="1" x14ac:dyDescent="0.2"/>
    <row r="32" spans="1: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sheetData>
  <sheetProtection algorithmName="SHA-512" hashValue="tXgiL0cJX+MKvm9+5OBtVm6G7z6TkHsS9S88rxqAjesw4m5SOqbjTPOdGwgn9f1WGur/NvqC4Gzhj5pWAJ5Dyg==" saltValue="RZVXFHFcYhQQHABFfcJ8dg==" spinCount="100000" sheet="1" objects="1" scenarios="1"/>
  <mergeCells count="24">
    <mergeCell ref="B25:G25"/>
    <mergeCell ref="H25:J25"/>
    <mergeCell ref="A14:G14"/>
    <mergeCell ref="H19:J21"/>
    <mergeCell ref="H22:J24"/>
    <mergeCell ref="A19:A21"/>
    <mergeCell ref="A22:A24"/>
    <mergeCell ref="A15:A18"/>
    <mergeCell ref="A3:G3"/>
    <mergeCell ref="B15:G18"/>
    <mergeCell ref="B19:G21"/>
    <mergeCell ref="B22:G24"/>
    <mergeCell ref="H3:J3"/>
    <mergeCell ref="H4:I4"/>
    <mergeCell ref="J4:J5"/>
    <mergeCell ref="H14:J14"/>
    <mergeCell ref="H15:J18"/>
    <mergeCell ref="E4:F4"/>
    <mergeCell ref="G4:G5"/>
    <mergeCell ref="A4:A5"/>
    <mergeCell ref="B4:B5"/>
    <mergeCell ref="C4:C5"/>
    <mergeCell ref="A10:D10"/>
    <mergeCell ref="D4:D5"/>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II. REBALANS PLANA INVESTICIJA I INVESTICIJSKOG ODRŽAVANJA ZA 2024.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zoomScaleNormal="100" workbookViewId="0">
      <selection activeCell="A13" sqref="A13:G13"/>
    </sheetView>
  </sheetViews>
  <sheetFormatPr defaultRowHeight="12.75" x14ac:dyDescent="0.2"/>
  <cols>
    <col min="1" max="1" width="4.7109375" style="5" customWidth="1"/>
    <col min="2" max="2" width="25.7109375" style="5" customWidth="1"/>
    <col min="3" max="3" width="35.7109375" style="5" customWidth="1"/>
    <col min="4" max="4" width="13.2851562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2</v>
      </c>
      <c r="B1" s="15" t="s">
        <v>9</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75" t="s">
        <v>177</v>
      </c>
      <c r="B3" s="176"/>
      <c r="C3" s="176"/>
      <c r="D3" s="176"/>
      <c r="E3" s="176"/>
      <c r="F3" s="176"/>
      <c r="G3" s="177"/>
      <c r="H3" s="192" t="s">
        <v>163</v>
      </c>
      <c r="I3" s="192"/>
      <c r="J3" s="192"/>
      <c r="K3" s="2"/>
      <c r="L3" s="2"/>
      <c r="M3" s="2"/>
      <c r="N3" s="2"/>
      <c r="O3" s="2"/>
    </row>
    <row r="4" spans="1:15" s="3" customFormat="1" ht="24.95" customHeight="1" x14ac:dyDescent="0.2">
      <c r="A4" s="232" t="s">
        <v>14</v>
      </c>
      <c r="B4" s="234" t="s">
        <v>18</v>
      </c>
      <c r="C4" s="234" t="s">
        <v>20</v>
      </c>
      <c r="D4" s="236" t="s">
        <v>19</v>
      </c>
      <c r="E4" s="226" t="s">
        <v>13</v>
      </c>
      <c r="F4" s="227"/>
      <c r="G4" s="228" t="s">
        <v>157</v>
      </c>
      <c r="H4" s="226" t="s">
        <v>13</v>
      </c>
      <c r="I4" s="227"/>
      <c r="J4" s="228" t="s">
        <v>157</v>
      </c>
    </row>
    <row r="5" spans="1:15" s="3" customFormat="1" ht="24.95" customHeight="1" x14ac:dyDescent="0.2">
      <c r="A5" s="233"/>
      <c r="B5" s="235"/>
      <c r="C5" s="235"/>
      <c r="D5" s="237"/>
      <c r="E5" s="31" t="s">
        <v>77</v>
      </c>
      <c r="F5" s="22" t="s">
        <v>117</v>
      </c>
      <c r="G5" s="229"/>
      <c r="H5" s="31" t="s">
        <v>77</v>
      </c>
      <c r="I5" s="22" t="s">
        <v>117</v>
      </c>
      <c r="J5" s="229"/>
    </row>
    <row r="6" spans="1:15" s="3" customFormat="1" ht="51.95" customHeight="1" x14ac:dyDescent="0.2">
      <c r="A6" s="57" t="s">
        <v>7</v>
      </c>
      <c r="B6" s="58" t="s">
        <v>103</v>
      </c>
      <c r="C6" s="59" t="s">
        <v>107</v>
      </c>
      <c r="D6" s="60" t="s">
        <v>99</v>
      </c>
      <c r="E6" s="35">
        <v>2000</v>
      </c>
      <c r="F6" s="102">
        <v>0</v>
      </c>
      <c r="G6" s="73">
        <f>SUM(E6:F6)</f>
        <v>2000</v>
      </c>
      <c r="H6" s="35">
        <v>2000</v>
      </c>
      <c r="I6" s="102">
        <v>0</v>
      </c>
      <c r="J6" s="73">
        <f>SUM(H6:I6)</f>
        <v>2000</v>
      </c>
    </row>
    <row r="7" spans="1:15" s="3" customFormat="1" ht="68.099999999999994" customHeight="1" x14ac:dyDescent="0.2">
      <c r="A7" s="54" t="s">
        <v>8</v>
      </c>
      <c r="B7" s="62" t="s">
        <v>62</v>
      </c>
      <c r="C7" s="52" t="s">
        <v>101</v>
      </c>
      <c r="D7" s="63" t="s">
        <v>99</v>
      </c>
      <c r="E7" s="32">
        <v>2000</v>
      </c>
      <c r="F7" s="34">
        <v>0</v>
      </c>
      <c r="G7" s="73">
        <f t="shared" ref="G7" si="0">SUM(E7:F7)</f>
        <v>2000</v>
      </c>
      <c r="H7" s="32">
        <v>2000</v>
      </c>
      <c r="I7" s="34">
        <v>0</v>
      </c>
      <c r="J7" s="73">
        <f t="shared" ref="J7" si="1">SUM(H7:I7)</f>
        <v>2000</v>
      </c>
    </row>
    <row r="8" spans="1:15" s="3" customFormat="1" ht="51.95" customHeight="1" x14ac:dyDescent="0.2">
      <c r="A8" s="103" t="s">
        <v>0</v>
      </c>
      <c r="B8" s="110" t="s">
        <v>155</v>
      </c>
      <c r="C8" s="99" t="s">
        <v>154</v>
      </c>
      <c r="D8" s="100" t="s">
        <v>99</v>
      </c>
      <c r="E8" s="76">
        <v>0</v>
      </c>
      <c r="F8" s="113">
        <v>720600</v>
      </c>
      <c r="G8" s="109">
        <f>SUM(E8:F8)</f>
        <v>720600</v>
      </c>
      <c r="H8" s="76">
        <v>0</v>
      </c>
      <c r="I8" s="113">
        <v>720600</v>
      </c>
      <c r="J8" s="109">
        <f>SUM(H8:I8)</f>
        <v>720600</v>
      </c>
    </row>
    <row r="9" spans="1:15" s="3" customFormat="1" ht="24.95" customHeight="1" x14ac:dyDescent="0.2">
      <c r="A9" s="91" t="s">
        <v>84</v>
      </c>
      <c r="B9" s="92"/>
      <c r="C9" s="92"/>
      <c r="D9" s="92"/>
      <c r="E9" s="79">
        <f>SUM(E6:E7)</f>
        <v>4000</v>
      </c>
      <c r="F9" s="84">
        <f>SUM(F6:F8)</f>
        <v>720600</v>
      </c>
      <c r="G9" s="86">
        <f>SUM(G6:G8)</f>
        <v>724600</v>
      </c>
      <c r="H9" s="79">
        <f>SUM(H6:H7)</f>
        <v>4000</v>
      </c>
      <c r="I9" s="84">
        <f>SUM(I6:I8)</f>
        <v>720600</v>
      </c>
      <c r="J9" s="86">
        <f>SUM(J6:J8)</f>
        <v>724600</v>
      </c>
    </row>
    <row r="10" spans="1:15" s="3" customFormat="1" ht="12.75" customHeight="1" x14ac:dyDescent="0.2">
      <c r="A10" s="6"/>
      <c r="B10" s="6"/>
      <c r="C10" s="6"/>
      <c r="D10" s="9"/>
      <c r="E10" s="25"/>
      <c r="F10" s="6"/>
      <c r="H10" s="25"/>
      <c r="I10" s="6"/>
    </row>
    <row r="11" spans="1:15" s="3" customFormat="1" ht="12.75" customHeight="1" x14ac:dyDescent="0.2">
      <c r="A11" s="8" t="s">
        <v>39</v>
      </c>
      <c r="B11" s="8"/>
      <c r="C11" s="8"/>
      <c r="D11" s="8"/>
      <c r="E11" s="8"/>
      <c r="F11" s="8"/>
      <c r="H11" s="8"/>
      <c r="I11" s="8"/>
    </row>
    <row r="12" spans="1:15" s="3" customFormat="1" ht="12.75" customHeight="1" x14ac:dyDescent="0.2">
      <c r="A12" s="8"/>
      <c r="B12" s="8"/>
      <c r="C12" s="8"/>
      <c r="D12" s="8"/>
      <c r="E12" s="8"/>
      <c r="F12" s="8"/>
      <c r="H12" s="8"/>
      <c r="I12" s="8"/>
    </row>
    <row r="13" spans="1:15" s="3" customFormat="1" ht="15" customHeight="1" x14ac:dyDescent="0.2">
      <c r="A13" s="175" t="s">
        <v>177</v>
      </c>
      <c r="B13" s="176"/>
      <c r="C13" s="176"/>
      <c r="D13" s="176"/>
      <c r="E13" s="176"/>
      <c r="F13" s="176"/>
      <c r="G13" s="177"/>
      <c r="H13" s="192" t="s">
        <v>163</v>
      </c>
      <c r="I13" s="192"/>
      <c r="J13" s="192"/>
      <c r="K13" s="2"/>
      <c r="L13" s="2"/>
      <c r="M13" s="2"/>
      <c r="N13" s="2"/>
      <c r="O13" s="2"/>
    </row>
    <row r="14" spans="1:15" ht="12.75" customHeight="1" x14ac:dyDescent="0.2">
      <c r="A14" s="193" t="s">
        <v>49</v>
      </c>
      <c r="B14" s="208" t="s">
        <v>130</v>
      </c>
      <c r="C14" s="209"/>
      <c r="D14" s="209"/>
      <c r="E14" s="209"/>
      <c r="F14" s="209"/>
      <c r="G14" s="210"/>
      <c r="H14" s="181" t="s">
        <v>153</v>
      </c>
      <c r="I14" s="181"/>
      <c r="J14" s="181"/>
    </row>
    <row r="15" spans="1:15" ht="12.75" customHeight="1" x14ac:dyDescent="0.2">
      <c r="A15" s="193"/>
      <c r="B15" s="211"/>
      <c r="C15" s="212"/>
      <c r="D15" s="212"/>
      <c r="E15" s="212"/>
      <c r="F15" s="212"/>
      <c r="G15" s="213"/>
      <c r="H15" s="181"/>
      <c r="I15" s="181"/>
      <c r="J15" s="181"/>
    </row>
    <row r="16" spans="1:15" ht="14.25" customHeight="1" x14ac:dyDescent="0.2">
      <c r="A16" s="193"/>
      <c r="B16" s="214"/>
      <c r="C16" s="215"/>
      <c r="D16" s="215"/>
      <c r="E16" s="215"/>
      <c r="F16" s="215"/>
      <c r="G16" s="216"/>
      <c r="H16" s="181"/>
      <c r="I16" s="181"/>
      <c r="J16" s="181"/>
    </row>
    <row r="17" spans="1:10" ht="12.75" customHeight="1" x14ac:dyDescent="0.2">
      <c r="A17" s="193" t="s">
        <v>104</v>
      </c>
      <c r="B17" s="208" t="s">
        <v>66</v>
      </c>
      <c r="C17" s="209"/>
      <c r="D17" s="209"/>
      <c r="E17" s="209"/>
      <c r="F17" s="209"/>
      <c r="G17" s="210"/>
      <c r="H17" s="181" t="s">
        <v>153</v>
      </c>
      <c r="I17" s="181"/>
      <c r="J17" s="181"/>
    </row>
    <row r="18" spans="1:10" ht="12.75" customHeight="1" x14ac:dyDescent="0.2">
      <c r="A18" s="193"/>
      <c r="B18" s="211"/>
      <c r="C18" s="212"/>
      <c r="D18" s="212"/>
      <c r="E18" s="212"/>
      <c r="F18" s="212"/>
      <c r="G18" s="213"/>
      <c r="H18" s="181"/>
      <c r="I18" s="181"/>
      <c r="J18" s="181"/>
    </row>
    <row r="19" spans="1:10" ht="12.75" customHeight="1" x14ac:dyDescent="0.2">
      <c r="A19" s="193"/>
      <c r="B19" s="211"/>
      <c r="C19" s="212"/>
      <c r="D19" s="212"/>
      <c r="E19" s="212"/>
      <c r="F19" s="212"/>
      <c r="G19" s="213"/>
      <c r="H19" s="181"/>
      <c r="I19" s="181"/>
      <c r="J19" s="181"/>
    </row>
    <row r="20" spans="1:10" ht="12.75" customHeight="1" x14ac:dyDescent="0.2">
      <c r="A20" s="193"/>
      <c r="B20" s="211"/>
      <c r="C20" s="212"/>
      <c r="D20" s="212"/>
      <c r="E20" s="212"/>
      <c r="F20" s="212"/>
      <c r="G20" s="213"/>
      <c r="H20" s="181"/>
      <c r="I20" s="181"/>
      <c r="J20" s="181"/>
    </row>
    <row r="21" spans="1:10" ht="16.5" customHeight="1" x14ac:dyDescent="0.2">
      <c r="A21" s="193"/>
      <c r="B21" s="214"/>
      <c r="C21" s="215"/>
      <c r="D21" s="215"/>
      <c r="E21" s="215"/>
      <c r="F21" s="215"/>
      <c r="G21" s="216"/>
      <c r="H21" s="181"/>
      <c r="I21" s="181"/>
      <c r="J21" s="181"/>
    </row>
    <row r="22" spans="1:10" ht="53.25" customHeight="1" x14ac:dyDescent="0.2">
      <c r="A22" s="111" t="s">
        <v>51</v>
      </c>
      <c r="B22" s="252" t="s">
        <v>156</v>
      </c>
      <c r="C22" s="253"/>
      <c r="D22" s="253"/>
      <c r="E22" s="253"/>
      <c r="F22" s="253"/>
      <c r="G22" s="254"/>
      <c r="H22" s="251" t="s">
        <v>153</v>
      </c>
      <c r="I22" s="251"/>
      <c r="J22" s="251"/>
    </row>
    <row r="23" spans="1:10" x14ac:dyDescent="0.2">
      <c r="A23" s="29"/>
      <c r="B23" s="29"/>
      <c r="C23" s="29"/>
    </row>
    <row r="24" spans="1:10" x14ac:dyDescent="0.2">
      <c r="A24" s="29"/>
      <c r="B24" s="29"/>
      <c r="C24" s="29"/>
    </row>
    <row r="25" spans="1:10" x14ac:dyDescent="0.2">
      <c r="A25" s="29"/>
      <c r="B25" s="29"/>
      <c r="C25" s="29"/>
    </row>
    <row r="26" spans="1:10" x14ac:dyDescent="0.2">
      <c r="A26" s="29"/>
      <c r="B26" s="29"/>
      <c r="C26" s="29"/>
    </row>
    <row r="27" spans="1:10" x14ac:dyDescent="0.2">
      <c r="A27" s="29"/>
      <c r="B27" s="29"/>
      <c r="C27" s="29"/>
    </row>
    <row r="28" spans="1:10" x14ac:dyDescent="0.2">
      <c r="A28" s="29"/>
      <c r="B28" s="29"/>
      <c r="C28" s="29"/>
    </row>
    <row r="29" spans="1:10" x14ac:dyDescent="0.2">
      <c r="A29" s="29"/>
      <c r="B29" s="29"/>
      <c r="C29" s="29"/>
    </row>
    <row r="30" spans="1:10" x14ac:dyDescent="0.2">
      <c r="A30" s="29"/>
      <c r="B30" s="29"/>
      <c r="C30" s="29"/>
    </row>
    <row r="31" spans="1:10" x14ac:dyDescent="0.2">
      <c r="A31" s="29"/>
      <c r="B31" s="29"/>
      <c r="C31" s="29"/>
    </row>
    <row r="32" spans="1:10" x14ac:dyDescent="0.2">
      <c r="A32" s="29"/>
      <c r="B32" s="29"/>
      <c r="C32" s="29"/>
    </row>
    <row r="33" spans="1:3" x14ac:dyDescent="0.2">
      <c r="A33" s="29"/>
      <c r="B33" s="29"/>
      <c r="C33" s="29"/>
    </row>
    <row r="34" spans="1:3" x14ac:dyDescent="0.2">
      <c r="A34" s="29"/>
      <c r="B34" s="29"/>
      <c r="C34" s="29"/>
    </row>
    <row r="35" spans="1:3" x14ac:dyDescent="0.2">
      <c r="A35" s="29"/>
      <c r="B35" s="29"/>
      <c r="C35" s="29"/>
    </row>
    <row r="36" spans="1:3" x14ac:dyDescent="0.2">
      <c r="A36" s="29"/>
      <c r="B36" s="29"/>
      <c r="C36" s="29"/>
    </row>
    <row r="37" spans="1:3" x14ac:dyDescent="0.2">
      <c r="A37" s="29"/>
      <c r="B37" s="29"/>
      <c r="C37" s="29"/>
    </row>
    <row r="38" spans="1:3" x14ac:dyDescent="0.2">
      <c r="A38" s="29"/>
      <c r="B38" s="29"/>
      <c r="C38" s="29"/>
    </row>
    <row r="39" spans="1:3" x14ac:dyDescent="0.2">
      <c r="A39" s="29"/>
      <c r="B39" s="29"/>
      <c r="C39" s="29"/>
    </row>
    <row r="40" spans="1:3" x14ac:dyDescent="0.2">
      <c r="A40" s="29"/>
      <c r="B40" s="29"/>
      <c r="C40" s="29"/>
    </row>
    <row r="41" spans="1:3" x14ac:dyDescent="0.2">
      <c r="A41" s="29"/>
      <c r="B41" s="29"/>
      <c r="C41" s="29"/>
    </row>
  </sheetData>
  <sheetProtection algorithmName="SHA-512" hashValue="lSh5n2/qaxJlFa8vbevBmG2DAe1Nl20sB9SKqJ9GBoRugC5dn4nbc3P01eqZG2BHk6nskVlLbAHlKZcYlNKLTA==" saltValue="ZLy6f6Vd5bfzTS98L7KFQw==" spinCount="100000" sheet="1" objects="1" scenarios="1"/>
  <mergeCells count="20">
    <mergeCell ref="H3:J3"/>
    <mergeCell ref="H4:I4"/>
    <mergeCell ref="J4:J5"/>
    <mergeCell ref="H13:J13"/>
    <mergeCell ref="H14:J16"/>
    <mergeCell ref="A3:G3"/>
    <mergeCell ref="B14:G16"/>
    <mergeCell ref="B17:G21"/>
    <mergeCell ref="B22:G22"/>
    <mergeCell ref="A13:G13"/>
    <mergeCell ref="E4:F4"/>
    <mergeCell ref="G4:G5"/>
    <mergeCell ref="A4:A5"/>
    <mergeCell ref="B4:B5"/>
    <mergeCell ref="C4:C5"/>
    <mergeCell ref="D4:D5"/>
    <mergeCell ref="A14:A16"/>
    <mergeCell ref="A17:A21"/>
    <mergeCell ref="H17:J21"/>
    <mergeCell ref="H22:J22"/>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II. REBALANS PLANA INVESTICIJA I INVESTICIJSKOG ODRŽAVANJA ZA 2024.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4"/>
  <sheetViews>
    <sheetView zoomScaleNormal="100" workbookViewId="0">
      <selection activeCell="N10" sqref="N10"/>
    </sheetView>
  </sheetViews>
  <sheetFormatPr defaultRowHeight="12.75" x14ac:dyDescent="0.2"/>
  <cols>
    <col min="1" max="1" width="4.7109375" style="5" customWidth="1"/>
    <col min="2" max="2" width="25.7109375" style="5" customWidth="1"/>
    <col min="3" max="3" width="35.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3</v>
      </c>
      <c r="B1" s="15" t="s">
        <v>4</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75" t="s">
        <v>177</v>
      </c>
      <c r="B3" s="176"/>
      <c r="C3" s="176"/>
      <c r="D3" s="176"/>
      <c r="E3" s="176"/>
      <c r="F3" s="176"/>
      <c r="G3" s="177"/>
      <c r="H3" s="192" t="s">
        <v>163</v>
      </c>
      <c r="I3" s="192"/>
      <c r="J3" s="192"/>
      <c r="K3" s="2"/>
      <c r="L3" s="2"/>
      <c r="M3" s="2"/>
      <c r="N3" s="2"/>
      <c r="O3" s="2"/>
    </row>
    <row r="4" spans="1:15" s="3" customFormat="1" ht="24.95" customHeight="1" x14ac:dyDescent="0.2">
      <c r="A4" s="232" t="s">
        <v>14</v>
      </c>
      <c r="B4" s="234" t="s">
        <v>18</v>
      </c>
      <c r="C4" s="234" t="s">
        <v>20</v>
      </c>
      <c r="D4" s="236" t="s">
        <v>19</v>
      </c>
      <c r="E4" s="226" t="s">
        <v>13</v>
      </c>
      <c r="F4" s="227"/>
      <c r="G4" s="228" t="s">
        <v>118</v>
      </c>
      <c r="H4" s="226" t="s">
        <v>13</v>
      </c>
      <c r="I4" s="227"/>
      <c r="J4" s="228" t="s">
        <v>118</v>
      </c>
    </row>
    <row r="5" spans="1:15" s="3" customFormat="1" ht="36" customHeight="1" x14ac:dyDescent="0.2">
      <c r="A5" s="233"/>
      <c r="B5" s="235"/>
      <c r="C5" s="235"/>
      <c r="D5" s="237"/>
      <c r="E5" s="17" t="s">
        <v>77</v>
      </c>
      <c r="F5" s="22" t="s">
        <v>78</v>
      </c>
      <c r="G5" s="229"/>
      <c r="H5" s="17" t="s">
        <v>77</v>
      </c>
      <c r="I5" s="22" t="s">
        <v>78</v>
      </c>
      <c r="J5" s="229"/>
    </row>
    <row r="6" spans="1:15" s="3" customFormat="1" ht="54.75" customHeight="1" x14ac:dyDescent="0.2">
      <c r="A6" s="61" t="s">
        <v>7</v>
      </c>
      <c r="B6" s="64" t="s">
        <v>132</v>
      </c>
      <c r="C6" s="65" t="s">
        <v>133</v>
      </c>
      <c r="D6" s="66" t="s">
        <v>97</v>
      </c>
      <c r="E6" s="49">
        <v>7000</v>
      </c>
      <c r="F6" s="114">
        <v>0</v>
      </c>
      <c r="G6" s="87">
        <f t="shared" ref="G6" si="0">SUM(E6:F6)</f>
        <v>7000</v>
      </c>
      <c r="H6" s="49">
        <v>7000</v>
      </c>
      <c r="I6" s="114">
        <v>0</v>
      </c>
      <c r="J6" s="87">
        <f t="shared" ref="J6" si="1">SUM(H6:I6)</f>
        <v>7000</v>
      </c>
    </row>
    <row r="7" spans="1:15" s="3" customFormat="1" ht="54.75" customHeight="1" x14ac:dyDescent="0.2">
      <c r="A7" s="50" t="s">
        <v>8</v>
      </c>
      <c r="B7" s="98" t="s">
        <v>148</v>
      </c>
      <c r="C7" s="99" t="s">
        <v>131</v>
      </c>
      <c r="D7" s="100" t="s">
        <v>99</v>
      </c>
      <c r="E7" s="96">
        <f>6000+16000</f>
        <v>22000</v>
      </c>
      <c r="F7" s="115">
        <v>0</v>
      </c>
      <c r="G7" s="97">
        <f>SUM(E7:F7)</f>
        <v>22000</v>
      </c>
      <c r="H7" s="96">
        <f>6000+16000</f>
        <v>22000</v>
      </c>
      <c r="I7" s="115">
        <v>0</v>
      </c>
      <c r="J7" s="97">
        <f>SUM(H7:I7)</f>
        <v>22000</v>
      </c>
    </row>
    <row r="8" spans="1:15" s="3" customFormat="1" ht="54.75" customHeight="1" x14ac:dyDescent="0.2">
      <c r="A8" s="50" t="s">
        <v>0</v>
      </c>
      <c r="B8" s="98" t="s">
        <v>149</v>
      </c>
      <c r="C8" s="99" t="s">
        <v>150</v>
      </c>
      <c r="D8" s="100" t="s">
        <v>98</v>
      </c>
      <c r="E8" s="96">
        <v>16000</v>
      </c>
      <c r="F8" s="115">
        <v>0</v>
      </c>
      <c r="G8" s="97">
        <f>SUM(E8:F8)</f>
        <v>16000</v>
      </c>
      <c r="H8" s="96">
        <v>16000</v>
      </c>
      <c r="I8" s="115">
        <v>0</v>
      </c>
      <c r="J8" s="97">
        <f>SUM(H8:I8)</f>
        <v>16000</v>
      </c>
    </row>
    <row r="9" spans="1:15" s="3" customFormat="1" ht="54.75" customHeight="1" x14ac:dyDescent="0.2">
      <c r="A9" s="103" t="s">
        <v>1</v>
      </c>
      <c r="B9" s="98" t="s">
        <v>142</v>
      </c>
      <c r="C9" s="99" t="s">
        <v>143</v>
      </c>
      <c r="D9" s="100" t="s">
        <v>99</v>
      </c>
      <c r="E9" s="96">
        <v>2400</v>
      </c>
      <c r="F9" s="115">
        <v>0</v>
      </c>
      <c r="G9" s="97">
        <f>SUM(E9:F9)</f>
        <v>2400</v>
      </c>
      <c r="H9" s="96">
        <v>2400</v>
      </c>
      <c r="I9" s="115">
        <v>0</v>
      </c>
      <c r="J9" s="97">
        <f>SUM(H9:I9)</f>
        <v>2400</v>
      </c>
      <c r="K9" s="2"/>
      <c r="L9" s="2"/>
      <c r="M9" s="2"/>
    </row>
    <row r="10" spans="1:15" s="3" customFormat="1" ht="24.95" customHeight="1" x14ac:dyDescent="0.2">
      <c r="A10" s="178" t="s">
        <v>85</v>
      </c>
      <c r="B10" s="179"/>
      <c r="C10" s="179"/>
      <c r="D10" s="180"/>
      <c r="E10" s="80">
        <f>SUM(E6:E9)</f>
        <v>47400</v>
      </c>
      <c r="F10" s="88">
        <f>F6+F7</f>
        <v>0</v>
      </c>
      <c r="G10" s="94">
        <f>SUM(G6:G9)</f>
        <v>47400</v>
      </c>
      <c r="H10" s="80">
        <f>SUM(H6:H9)</f>
        <v>47400</v>
      </c>
      <c r="I10" s="88">
        <f>I6+I7</f>
        <v>0</v>
      </c>
      <c r="J10" s="94">
        <f>SUM(J6:J9)</f>
        <v>47400</v>
      </c>
    </row>
    <row r="11" spans="1:15" s="3" customFormat="1" ht="12.75" customHeight="1" x14ac:dyDescent="0.2">
      <c r="A11" s="6"/>
      <c r="B11" s="6"/>
      <c r="C11" s="6"/>
      <c r="D11" s="9"/>
      <c r="E11" s="25"/>
      <c r="F11" s="25"/>
      <c r="H11" s="25"/>
      <c r="I11" s="25"/>
    </row>
    <row r="12" spans="1:15" s="3" customFormat="1" ht="12.75" customHeight="1" x14ac:dyDescent="0.2">
      <c r="A12" s="8" t="s">
        <v>39</v>
      </c>
      <c r="B12" s="8"/>
      <c r="C12" s="8"/>
      <c r="D12" s="8"/>
      <c r="E12" s="8"/>
      <c r="F12" s="8"/>
      <c r="H12" s="8"/>
      <c r="I12" s="8"/>
    </row>
    <row r="13" spans="1:15" s="3" customFormat="1" ht="12.75" customHeight="1" x14ac:dyDescent="0.2">
      <c r="A13" s="8"/>
      <c r="B13" s="8"/>
      <c r="C13" s="8"/>
      <c r="D13" s="8"/>
      <c r="E13" s="8"/>
      <c r="F13" s="8"/>
      <c r="H13" s="8"/>
      <c r="I13" s="8"/>
    </row>
    <row r="14" spans="1:15" s="3" customFormat="1" ht="15" customHeight="1" x14ac:dyDescent="0.2">
      <c r="A14" s="175" t="s">
        <v>177</v>
      </c>
      <c r="B14" s="176"/>
      <c r="C14" s="176"/>
      <c r="D14" s="176"/>
      <c r="E14" s="176"/>
      <c r="F14" s="176"/>
      <c r="G14" s="177"/>
      <c r="H14" s="192" t="s">
        <v>163</v>
      </c>
      <c r="I14" s="192"/>
      <c r="J14" s="192"/>
      <c r="K14" s="2"/>
      <c r="L14" s="2"/>
      <c r="M14" s="2"/>
      <c r="N14" s="2"/>
      <c r="O14" s="2"/>
    </row>
    <row r="15" spans="1:15" ht="15" customHeight="1" x14ac:dyDescent="0.2">
      <c r="A15" s="193" t="s">
        <v>49</v>
      </c>
      <c r="B15" s="208" t="s">
        <v>134</v>
      </c>
      <c r="C15" s="209"/>
      <c r="D15" s="209"/>
      <c r="E15" s="209"/>
      <c r="F15" s="209"/>
      <c r="G15" s="210"/>
      <c r="H15" s="181" t="s">
        <v>153</v>
      </c>
      <c r="I15" s="181"/>
      <c r="J15" s="181"/>
    </row>
    <row r="16" spans="1:15" ht="15" customHeight="1" x14ac:dyDescent="0.2">
      <c r="A16" s="193"/>
      <c r="B16" s="214"/>
      <c r="C16" s="215"/>
      <c r="D16" s="215"/>
      <c r="E16" s="215"/>
      <c r="F16" s="215"/>
      <c r="G16" s="216"/>
      <c r="H16" s="181"/>
      <c r="I16" s="181"/>
      <c r="J16" s="181"/>
    </row>
    <row r="17" spans="1:10" ht="31.5" customHeight="1" x14ac:dyDescent="0.2">
      <c r="A17" s="108" t="s">
        <v>104</v>
      </c>
      <c r="B17" s="252" t="s">
        <v>135</v>
      </c>
      <c r="C17" s="253"/>
      <c r="D17" s="253"/>
      <c r="E17" s="253"/>
      <c r="F17" s="253"/>
      <c r="G17" s="254"/>
      <c r="H17" s="171" t="s">
        <v>153</v>
      </c>
      <c r="I17" s="172"/>
      <c r="J17" s="173"/>
    </row>
    <row r="18" spans="1:10" ht="31.5" customHeight="1" x14ac:dyDescent="0.2">
      <c r="A18" s="108" t="s">
        <v>51</v>
      </c>
      <c r="B18" s="255" t="s">
        <v>152</v>
      </c>
      <c r="C18" s="256"/>
      <c r="D18" s="256"/>
      <c r="E18" s="256"/>
      <c r="F18" s="256"/>
      <c r="G18" s="257"/>
      <c r="H18" s="171" t="s">
        <v>153</v>
      </c>
      <c r="I18" s="172"/>
      <c r="J18" s="173"/>
    </row>
    <row r="19" spans="1:10" ht="31.5" customHeight="1" x14ac:dyDescent="0.2">
      <c r="A19" s="108" t="s">
        <v>151</v>
      </c>
      <c r="B19" s="252" t="s">
        <v>144</v>
      </c>
      <c r="C19" s="253"/>
      <c r="D19" s="253"/>
      <c r="E19" s="253"/>
      <c r="F19" s="253"/>
      <c r="G19" s="254"/>
      <c r="H19" s="171" t="s">
        <v>153</v>
      </c>
      <c r="I19" s="172"/>
      <c r="J19" s="173"/>
    </row>
    <row r="20" spans="1:10" ht="12.75" customHeight="1" x14ac:dyDescent="0.2"/>
    <row r="21" spans="1:10" ht="12.75" customHeight="1" x14ac:dyDescent="0.2"/>
    <row r="22" spans="1:10" ht="12.75" customHeight="1" x14ac:dyDescent="0.2"/>
    <row r="23" spans="1:10" ht="12.75" customHeight="1" x14ac:dyDescent="0.2"/>
    <row r="24" spans="1:10" ht="12.75" customHeight="1" x14ac:dyDescent="0.2"/>
    <row r="25" spans="1:10" ht="12.75" customHeight="1" x14ac:dyDescent="0.2"/>
    <row r="26" spans="1:10" ht="12.75" customHeight="1" x14ac:dyDescent="0.2"/>
    <row r="27" spans="1:10" ht="12.75" customHeight="1" x14ac:dyDescent="0.2"/>
    <row r="28" spans="1:10" ht="12.75" customHeight="1" x14ac:dyDescent="0.2"/>
    <row r="29" spans="1:10" ht="12.75" customHeight="1" x14ac:dyDescent="0.2"/>
    <row r="30" spans="1:10" ht="12.75" customHeight="1" x14ac:dyDescent="0.2"/>
    <row r="31" spans="1:10" ht="12.75" customHeight="1" x14ac:dyDescent="0.2"/>
    <row r="32" spans="1:10" ht="12.75" customHeight="1" x14ac:dyDescent="0.2"/>
    <row r="33" ht="12.75" customHeight="1" x14ac:dyDescent="0.2"/>
    <row r="34" ht="12.75" customHeight="1" x14ac:dyDescent="0.2"/>
  </sheetData>
  <sheetProtection algorithmName="SHA-512" hashValue="IBodt9HB4BNj/97dbCuMXHh2stkRnF8yE8D2VaGVCF2PorqHEA4M5+oUHPtuIvOH+8LF3jz8tHxJvxSLJnJExA==" saltValue="/4V92jYLvKnjKUdCXSzolw==" spinCount="100000" sheet="1" objects="1" scenarios="1"/>
  <mergeCells count="22">
    <mergeCell ref="H17:J17"/>
    <mergeCell ref="H18:J18"/>
    <mergeCell ref="H19:J19"/>
    <mergeCell ref="B15:G16"/>
    <mergeCell ref="B17:G17"/>
    <mergeCell ref="B18:G18"/>
    <mergeCell ref="B19:G19"/>
    <mergeCell ref="H15:J16"/>
    <mergeCell ref="A3:G3"/>
    <mergeCell ref="H3:J3"/>
    <mergeCell ref="H4:I4"/>
    <mergeCell ref="J4:J5"/>
    <mergeCell ref="H14:J14"/>
    <mergeCell ref="E4:F4"/>
    <mergeCell ref="G4:G5"/>
    <mergeCell ref="A10:D10"/>
    <mergeCell ref="A15:A16"/>
    <mergeCell ref="A4:A5"/>
    <mergeCell ref="B4:B5"/>
    <mergeCell ref="C4:C5"/>
    <mergeCell ref="D4:D5"/>
    <mergeCell ref="A14:G14"/>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II. REBALANS PLANA INVESTICIJA I INVESTICIJSKOG ODRŽAVANJA ZA 2024.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V23"/>
  <sheetViews>
    <sheetView zoomScaleNormal="100" workbookViewId="0">
      <selection activeCell="R24" sqref="R24"/>
    </sheetView>
  </sheetViews>
  <sheetFormatPr defaultRowHeight="12.75" x14ac:dyDescent="0.2"/>
  <cols>
    <col min="1" max="1" width="4.7109375" style="5" customWidth="1"/>
    <col min="2" max="2" width="25.28515625" style="5" customWidth="1"/>
    <col min="3" max="4" width="11.42578125" style="2" customWidth="1"/>
    <col min="5" max="5" width="11.140625" style="2" customWidth="1"/>
    <col min="6" max="13" width="11.42578125" style="2" customWidth="1"/>
    <col min="14" max="14" width="11.140625" style="2" customWidth="1"/>
    <col min="15" max="20" width="11.42578125" style="2" customWidth="1"/>
    <col min="21" max="21" width="9.140625" style="2"/>
    <col min="22" max="22" width="10" style="2" bestFit="1" customWidth="1"/>
    <col min="23" max="16384" width="9.140625" style="2"/>
  </cols>
  <sheetData>
    <row r="2" spans="1:22" s="16" customFormat="1" ht="20.100000000000001" customHeight="1" x14ac:dyDescent="0.2">
      <c r="A2" s="259" t="s">
        <v>23</v>
      </c>
      <c r="B2" s="259"/>
      <c r="C2" s="259"/>
      <c r="D2" s="259"/>
      <c r="E2" s="259"/>
      <c r="F2" s="259"/>
      <c r="G2" s="259"/>
      <c r="H2" s="259"/>
      <c r="I2" s="259"/>
      <c r="J2" s="259"/>
      <c r="K2" s="259"/>
      <c r="L2" s="259"/>
      <c r="M2" s="259"/>
      <c r="N2" s="259"/>
      <c r="O2" s="259"/>
      <c r="P2" s="259"/>
      <c r="Q2" s="259"/>
      <c r="R2" s="259"/>
      <c r="S2" s="259"/>
      <c r="T2" s="259"/>
    </row>
    <row r="3" spans="1:22" s="3" customFormat="1" ht="16.5" customHeight="1" x14ac:dyDescent="0.2">
      <c r="A3" s="12"/>
      <c r="B3" s="13"/>
      <c r="C3" s="2"/>
      <c r="D3" s="2"/>
      <c r="E3" s="2"/>
      <c r="F3" s="2"/>
      <c r="G3" s="2"/>
      <c r="H3" s="2"/>
      <c r="I3" s="2"/>
      <c r="J3" s="2"/>
      <c r="L3" s="2"/>
      <c r="M3" s="2"/>
      <c r="N3" s="2"/>
      <c r="O3" s="2"/>
      <c r="P3" s="2"/>
      <c r="Q3" s="2"/>
      <c r="R3" s="2"/>
      <c r="S3" s="2"/>
    </row>
    <row r="4" spans="1:22" s="3" customFormat="1" ht="20.100000000000001" customHeight="1" x14ac:dyDescent="0.2">
      <c r="A4" s="192" t="s">
        <v>177</v>
      </c>
      <c r="B4" s="192"/>
      <c r="C4" s="192"/>
      <c r="D4" s="192"/>
      <c r="E4" s="192"/>
      <c r="F4" s="192"/>
      <c r="G4" s="192"/>
      <c r="H4" s="192"/>
      <c r="I4" s="192"/>
      <c r="J4" s="192"/>
      <c r="K4" s="192"/>
      <c r="L4" s="261" t="s">
        <v>163</v>
      </c>
      <c r="M4" s="261"/>
      <c r="N4" s="261"/>
      <c r="O4" s="261"/>
      <c r="P4" s="261"/>
      <c r="Q4" s="261"/>
      <c r="R4" s="261"/>
      <c r="S4" s="261"/>
      <c r="T4" s="261"/>
    </row>
    <row r="5" spans="1:22" s="3" customFormat="1" ht="20.100000000000001" customHeight="1" x14ac:dyDescent="0.2">
      <c r="A5" s="263" t="s">
        <v>14</v>
      </c>
      <c r="B5" s="265" t="s">
        <v>21</v>
      </c>
      <c r="C5" s="226" t="s">
        <v>13</v>
      </c>
      <c r="D5" s="260"/>
      <c r="E5" s="260"/>
      <c r="F5" s="260"/>
      <c r="G5" s="260"/>
      <c r="H5" s="260"/>
      <c r="I5" s="260"/>
      <c r="J5" s="227"/>
      <c r="K5" s="228" t="s">
        <v>119</v>
      </c>
      <c r="L5" s="226" t="s">
        <v>13</v>
      </c>
      <c r="M5" s="260"/>
      <c r="N5" s="260"/>
      <c r="O5" s="260"/>
      <c r="P5" s="260"/>
      <c r="Q5" s="260"/>
      <c r="R5" s="260"/>
      <c r="S5" s="227"/>
      <c r="T5" s="228" t="s">
        <v>119</v>
      </c>
    </row>
    <row r="6" spans="1:22" s="3" customFormat="1" ht="70.5" customHeight="1" x14ac:dyDescent="0.2">
      <c r="A6" s="264"/>
      <c r="B6" s="266"/>
      <c r="C6" s="31" t="s">
        <v>159</v>
      </c>
      <c r="D6" s="17" t="s">
        <v>160</v>
      </c>
      <c r="E6" s="17" t="s">
        <v>161</v>
      </c>
      <c r="F6" s="17" t="s">
        <v>73</v>
      </c>
      <c r="G6" s="17" t="s">
        <v>69</v>
      </c>
      <c r="H6" s="17" t="s">
        <v>74</v>
      </c>
      <c r="I6" s="17" t="s">
        <v>75</v>
      </c>
      <c r="J6" s="22" t="s">
        <v>120</v>
      </c>
      <c r="K6" s="229"/>
      <c r="L6" s="31" t="s">
        <v>159</v>
      </c>
      <c r="M6" s="17" t="s">
        <v>160</v>
      </c>
      <c r="N6" s="17" t="s">
        <v>161</v>
      </c>
      <c r="O6" s="17" t="s">
        <v>73</v>
      </c>
      <c r="P6" s="17" t="s">
        <v>69</v>
      </c>
      <c r="Q6" s="17" t="s">
        <v>74</v>
      </c>
      <c r="R6" s="17" t="s">
        <v>75</v>
      </c>
      <c r="S6" s="22" t="s">
        <v>120</v>
      </c>
      <c r="T6" s="229"/>
    </row>
    <row r="7" spans="1:22" s="3" customFormat="1" ht="24.95" customHeight="1" x14ac:dyDescent="0.2">
      <c r="A7" s="54" t="s">
        <v>7</v>
      </c>
      <c r="B7" s="67" t="s">
        <v>11</v>
      </c>
      <c r="C7" s="32">
        <f>'1. GOSPODARENJE OTPADOM'!E20</f>
        <v>114740</v>
      </c>
      <c r="D7" s="33" t="s">
        <v>26</v>
      </c>
      <c r="E7" s="33" t="s">
        <v>26</v>
      </c>
      <c r="F7" s="43">
        <f>'1. GOSPODARENJE OTPADOM'!F20</f>
        <v>12410</v>
      </c>
      <c r="G7" s="43">
        <f>'1. GOSPODARENJE OTPADOM'!G20</f>
        <v>0</v>
      </c>
      <c r="H7" s="43">
        <f>'1. GOSPODARENJE OTPADOM'!H20</f>
        <v>298400</v>
      </c>
      <c r="I7" s="37">
        <f>'1. GOSPODARENJE OTPADOM'!I20</f>
        <v>5600</v>
      </c>
      <c r="J7" s="34" t="s">
        <v>26</v>
      </c>
      <c r="K7" s="74">
        <f t="shared" ref="K7:K12" si="0">SUM(C7:J7)</f>
        <v>431150</v>
      </c>
      <c r="L7" s="32">
        <f>'1. GOSPODARENJE OTPADOM'!K20</f>
        <v>103372</v>
      </c>
      <c r="M7" s="33" t="s">
        <v>26</v>
      </c>
      <c r="N7" s="33" t="s">
        <v>26</v>
      </c>
      <c r="O7" s="43">
        <f>'1. GOSPODARENJE OTPADOM'!L20</f>
        <v>4708</v>
      </c>
      <c r="P7" s="43">
        <f>'1. GOSPODARENJE OTPADOM'!M20</f>
        <v>0</v>
      </c>
      <c r="Q7" s="43">
        <f>'1. GOSPODARENJE OTPADOM'!N20</f>
        <v>292400</v>
      </c>
      <c r="R7" s="37">
        <f>'1. GOSPODARENJE OTPADOM'!O20</f>
        <v>0</v>
      </c>
      <c r="S7" s="34" t="s">
        <v>26</v>
      </c>
      <c r="T7" s="74">
        <f t="shared" ref="T7:T12" si="1">SUM(L7:S7)</f>
        <v>400480</v>
      </c>
    </row>
    <row r="8" spans="1:22" s="3" customFormat="1" ht="24.95" customHeight="1" x14ac:dyDescent="0.2">
      <c r="A8" s="54" t="s">
        <v>8</v>
      </c>
      <c r="B8" s="67" t="s">
        <v>5</v>
      </c>
      <c r="C8" s="44" t="s">
        <v>26</v>
      </c>
      <c r="D8" s="43">
        <f>'2. GROBLJA GRADA POŽEGE'!E15</f>
        <v>30200</v>
      </c>
      <c r="E8" s="33" t="s">
        <v>26</v>
      </c>
      <c r="F8" s="33" t="s">
        <v>26</v>
      </c>
      <c r="G8" s="33" t="s">
        <v>26</v>
      </c>
      <c r="H8" s="43">
        <f>'2. GROBLJA GRADA POŽEGE'!F15</f>
        <v>70000</v>
      </c>
      <c r="I8" s="33" t="s">
        <v>26</v>
      </c>
      <c r="J8" s="34" t="s">
        <v>26</v>
      </c>
      <c r="K8" s="74">
        <f t="shared" si="0"/>
        <v>100200</v>
      </c>
      <c r="L8" s="44" t="s">
        <v>26</v>
      </c>
      <c r="M8" s="43">
        <f>'2. GROBLJA GRADA POŽEGE'!H15</f>
        <v>50800</v>
      </c>
      <c r="N8" s="33" t="s">
        <v>26</v>
      </c>
      <c r="O8" s="33" t="s">
        <v>26</v>
      </c>
      <c r="P8" s="33" t="s">
        <v>26</v>
      </c>
      <c r="Q8" s="43">
        <f>'2. GROBLJA GRADA POŽEGE'!I15</f>
        <v>90000</v>
      </c>
      <c r="R8" s="33" t="s">
        <v>26</v>
      </c>
      <c r="S8" s="34" t="s">
        <v>26</v>
      </c>
      <c r="T8" s="74">
        <f t="shared" si="1"/>
        <v>140800</v>
      </c>
    </row>
    <row r="9" spans="1:22" s="3" customFormat="1" ht="24.95" customHeight="1" x14ac:dyDescent="0.2">
      <c r="A9" s="54" t="s">
        <v>0</v>
      </c>
      <c r="B9" s="67" t="s">
        <v>6</v>
      </c>
      <c r="C9" s="44" t="s">
        <v>26</v>
      </c>
      <c r="D9" s="37" t="s">
        <v>26</v>
      </c>
      <c r="E9" s="33">
        <f>'3. GRIJANJE STAMBENIH ZGRADA'!E7</f>
        <v>1600</v>
      </c>
      <c r="F9" s="33" t="s">
        <v>26</v>
      </c>
      <c r="G9" s="37" t="s">
        <v>26</v>
      </c>
      <c r="H9" s="37" t="s">
        <v>26</v>
      </c>
      <c r="I9" s="37" t="s">
        <v>26</v>
      </c>
      <c r="J9" s="34">
        <f>'3. GRIJANJE STAMBENIH ZGRADA'!F7</f>
        <v>0</v>
      </c>
      <c r="K9" s="74">
        <f t="shared" si="0"/>
        <v>1600</v>
      </c>
      <c r="L9" s="44" t="s">
        <v>26</v>
      </c>
      <c r="M9" s="37" t="s">
        <v>26</v>
      </c>
      <c r="N9" s="33">
        <f>'3. GRIJANJE STAMBENIH ZGRADA'!H7</f>
        <v>1600</v>
      </c>
      <c r="O9" s="33" t="s">
        <v>26</v>
      </c>
      <c r="P9" s="37" t="s">
        <v>26</v>
      </c>
      <c r="Q9" s="37" t="s">
        <v>26</v>
      </c>
      <c r="R9" s="37" t="s">
        <v>26</v>
      </c>
      <c r="S9" s="34">
        <f>'3. GRIJANJE STAMBENIH ZGRADA'!I7</f>
        <v>0</v>
      </c>
      <c r="T9" s="74">
        <f t="shared" si="1"/>
        <v>1600</v>
      </c>
      <c r="V9" s="7"/>
    </row>
    <row r="10" spans="1:22" s="3" customFormat="1" ht="24.95" customHeight="1" x14ac:dyDescent="0.2">
      <c r="A10" s="54" t="s">
        <v>1</v>
      </c>
      <c r="B10" s="67" t="s">
        <v>10</v>
      </c>
      <c r="C10" s="44" t="s">
        <v>26</v>
      </c>
      <c r="D10" s="37" t="s">
        <v>26</v>
      </c>
      <c r="E10" s="37">
        <f>'4. SLUŽBA NAPLATE PARKIRANJA'!E10</f>
        <v>8500</v>
      </c>
      <c r="F10" s="33" t="s">
        <v>26</v>
      </c>
      <c r="G10" s="37" t="s">
        <v>26</v>
      </c>
      <c r="H10" s="33" t="s">
        <v>26</v>
      </c>
      <c r="I10" s="37" t="s">
        <v>26</v>
      </c>
      <c r="J10" s="34">
        <f>'4. SLUŽBA NAPLATE PARKIRANJA'!F10</f>
        <v>0</v>
      </c>
      <c r="K10" s="74">
        <f t="shared" si="0"/>
        <v>8500</v>
      </c>
      <c r="L10" s="44" t="s">
        <v>26</v>
      </c>
      <c r="M10" s="37" t="s">
        <v>26</v>
      </c>
      <c r="N10" s="37">
        <f>'4. SLUŽBA NAPLATE PARKIRANJA'!H10</f>
        <v>15000</v>
      </c>
      <c r="O10" s="33" t="s">
        <v>26</v>
      </c>
      <c r="P10" s="37" t="s">
        <v>26</v>
      </c>
      <c r="Q10" s="33" t="s">
        <v>26</v>
      </c>
      <c r="R10" s="37" t="s">
        <v>26</v>
      </c>
      <c r="S10" s="34">
        <f>'4. SLUŽBA NAPLATE PARKIRANJA'!I10</f>
        <v>0</v>
      </c>
      <c r="T10" s="74">
        <f t="shared" si="1"/>
        <v>15000</v>
      </c>
      <c r="V10" s="7"/>
    </row>
    <row r="11" spans="1:22" s="3" customFormat="1" ht="24.95" customHeight="1" x14ac:dyDescent="0.2">
      <c r="A11" s="54" t="s">
        <v>2</v>
      </c>
      <c r="B11" s="67" t="s">
        <v>9</v>
      </c>
      <c r="C11" s="44" t="s">
        <v>26</v>
      </c>
      <c r="D11" s="37" t="s">
        <v>26</v>
      </c>
      <c r="E11" s="36">
        <f>'5. TRŽNICA'!E9</f>
        <v>4000</v>
      </c>
      <c r="F11" s="33" t="s">
        <v>26</v>
      </c>
      <c r="G11" s="37" t="s">
        <v>26</v>
      </c>
      <c r="H11" s="33" t="s">
        <v>26</v>
      </c>
      <c r="I11" s="37" t="s">
        <v>26</v>
      </c>
      <c r="J11" s="34">
        <f>'5. TRŽNICA'!F9</f>
        <v>720600</v>
      </c>
      <c r="K11" s="74">
        <f t="shared" si="0"/>
        <v>724600</v>
      </c>
      <c r="L11" s="44" t="s">
        <v>26</v>
      </c>
      <c r="M11" s="37" t="s">
        <v>26</v>
      </c>
      <c r="N11" s="36">
        <f>'5. TRŽNICA'!H9</f>
        <v>4000</v>
      </c>
      <c r="O11" s="33" t="s">
        <v>26</v>
      </c>
      <c r="P11" s="37" t="s">
        <v>26</v>
      </c>
      <c r="Q11" s="33" t="s">
        <v>26</v>
      </c>
      <c r="R11" s="37" t="s">
        <v>26</v>
      </c>
      <c r="S11" s="34">
        <f>'5. TRŽNICA'!I9</f>
        <v>720600</v>
      </c>
      <c r="T11" s="74">
        <f t="shared" si="1"/>
        <v>724600</v>
      </c>
    </row>
    <row r="12" spans="1:22" s="3" customFormat="1" ht="24.95" customHeight="1" x14ac:dyDescent="0.2">
      <c r="A12" s="54" t="s">
        <v>3</v>
      </c>
      <c r="B12" s="67" t="s">
        <v>4</v>
      </c>
      <c r="C12" s="44" t="s">
        <v>26</v>
      </c>
      <c r="D12" s="37" t="s">
        <v>26</v>
      </c>
      <c r="E12" s="43">
        <f>'6. OBJEKTI ZAJEDNIČKIH POTREBA'!E10</f>
        <v>47400</v>
      </c>
      <c r="F12" s="33" t="s">
        <v>26</v>
      </c>
      <c r="G12" s="37" t="s">
        <v>26</v>
      </c>
      <c r="H12" s="33" t="s">
        <v>26</v>
      </c>
      <c r="I12" s="37" t="s">
        <v>26</v>
      </c>
      <c r="J12" s="34">
        <f>'6. OBJEKTI ZAJEDNIČKIH POTREBA'!F10</f>
        <v>0</v>
      </c>
      <c r="K12" s="74">
        <f t="shared" si="0"/>
        <v>47400</v>
      </c>
      <c r="L12" s="44" t="s">
        <v>26</v>
      </c>
      <c r="M12" s="37" t="s">
        <v>26</v>
      </c>
      <c r="N12" s="43">
        <f>'6. OBJEKTI ZAJEDNIČKIH POTREBA'!H10</f>
        <v>47400</v>
      </c>
      <c r="O12" s="33" t="s">
        <v>26</v>
      </c>
      <c r="P12" s="37" t="s">
        <v>26</v>
      </c>
      <c r="Q12" s="33" t="s">
        <v>26</v>
      </c>
      <c r="R12" s="37" t="s">
        <v>26</v>
      </c>
      <c r="S12" s="34">
        <f>'6. OBJEKTI ZAJEDNIČKIH POTREBA'!I10</f>
        <v>0</v>
      </c>
      <c r="T12" s="74">
        <f t="shared" si="1"/>
        <v>47400</v>
      </c>
    </row>
    <row r="13" spans="1:22" s="3" customFormat="1" ht="24.95" customHeight="1" x14ac:dyDescent="0.2">
      <c r="A13" s="178" t="s">
        <v>76</v>
      </c>
      <c r="B13" s="180"/>
      <c r="C13" s="79">
        <f>C7</f>
        <v>114740</v>
      </c>
      <c r="D13" s="80">
        <f>D8</f>
        <v>30200</v>
      </c>
      <c r="E13" s="80">
        <f>E9+E10+E11+E12</f>
        <v>61500</v>
      </c>
      <c r="F13" s="80">
        <f>F7</f>
        <v>12410</v>
      </c>
      <c r="G13" s="80">
        <f>G7</f>
        <v>0</v>
      </c>
      <c r="H13" s="80">
        <f>H7+H8</f>
        <v>368400</v>
      </c>
      <c r="I13" s="80">
        <f>I7</f>
        <v>5600</v>
      </c>
      <c r="J13" s="88">
        <f>SUM(J9:J12)</f>
        <v>720600</v>
      </c>
      <c r="K13" s="86">
        <f>SUM(K7:K12)</f>
        <v>1313450</v>
      </c>
      <c r="L13" s="79">
        <f>L7</f>
        <v>103372</v>
      </c>
      <c r="M13" s="80">
        <f>M8</f>
        <v>50800</v>
      </c>
      <c r="N13" s="80">
        <f>N9+N10+N11+N12</f>
        <v>68000</v>
      </c>
      <c r="O13" s="80">
        <f>O7</f>
        <v>4708</v>
      </c>
      <c r="P13" s="80">
        <f>P7</f>
        <v>0</v>
      </c>
      <c r="Q13" s="80">
        <f>Q7+Q8</f>
        <v>382400</v>
      </c>
      <c r="R13" s="80">
        <f>R7</f>
        <v>0</v>
      </c>
      <c r="S13" s="88">
        <f>SUM(S9:S12)</f>
        <v>720600</v>
      </c>
      <c r="T13" s="86">
        <f>SUM(T7:T12)</f>
        <v>1329880</v>
      </c>
      <c r="V13" s="26"/>
    </row>
    <row r="14" spans="1:22" s="3" customFormat="1" ht="12.75" customHeight="1" x14ac:dyDescent="0.2">
      <c r="A14" s="6"/>
      <c r="B14" s="6"/>
      <c r="C14" s="6"/>
      <c r="D14" s="6"/>
      <c r="E14" s="6"/>
      <c r="F14" s="6"/>
      <c r="G14" s="6"/>
      <c r="H14" s="6"/>
      <c r="I14" s="6"/>
      <c r="J14" s="25"/>
      <c r="L14" s="6"/>
      <c r="M14" s="6"/>
      <c r="N14" s="6"/>
      <c r="O14" s="6"/>
      <c r="P14" s="6"/>
      <c r="Q14" s="6"/>
      <c r="R14" s="6"/>
      <c r="S14" s="25"/>
    </row>
    <row r="15" spans="1:22" ht="27" customHeight="1" x14ac:dyDescent="0.2"/>
    <row r="16" spans="1:22" ht="18.75" customHeight="1" x14ac:dyDescent="0.2">
      <c r="A16" s="121" t="s">
        <v>183</v>
      </c>
      <c r="B16" s="29"/>
      <c r="J16" s="262"/>
      <c r="K16" s="262"/>
      <c r="R16" s="258" t="s">
        <v>42</v>
      </c>
      <c r="S16" s="258"/>
      <c r="T16" s="258"/>
    </row>
    <row r="17" spans="10:20" ht="23.25" customHeight="1" x14ac:dyDescent="0.2">
      <c r="R17" s="120"/>
      <c r="S17" s="120"/>
      <c r="T17" s="120"/>
    </row>
    <row r="18" spans="10:20" ht="18" x14ac:dyDescent="0.2">
      <c r="J18" s="262"/>
      <c r="K18" s="262"/>
      <c r="R18" s="258" t="s">
        <v>17</v>
      </c>
      <c r="S18" s="258"/>
      <c r="T18" s="258"/>
    </row>
    <row r="23" spans="10:20" x14ac:dyDescent="0.2">
      <c r="O23" s="93"/>
    </row>
  </sheetData>
  <sheetProtection algorithmName="SHA-512" hashValue="vt2/4oNR+T6wyWq5duz+1XgSafxVapPxawK06Ddh0HUZBrG606r1ZW13VZPZg5719GNf8eZx1FPwvx08ycjkFQ==" saltValue="COtm2wrEN1iLQVqydMBlyw==" spinCount="100000" sheet="1" objects="1" scenarios="1"/>
  <mergeCells count="14">
    <mergeCell ref="R18:T18"/>
    <mergeCell ref="R16:T16"/>
    <mergeCell ref="A2:T2"/>
    <mergeCell ref="L5:S5"/>
    <mergeCell ref="T5:T6"/>
    <mergeCell ref="A4:K4"/>
    <mergeCell ref="L4:T4"/>
    <mergeCell ref="K5:K6"/>
    <mergeCell ref="J18:K18"/>
    <mergeCell ref="J16:K16"/>
    <mergeCell ref="A5:A6"/>
    <mergeCell ref="B5:B6"/>
    <mergeCell ref="A13:B13"/>
    <mergeCell ref="C5:J5"/>
  </mergeCells>
  <pageMargins left="0.51181102362204722" right="0.31496062992125984" top="0.55118110236220474" bottom="0.15748031496062992" header="0.31496062992125984" footer="0.31496062992125984"/>
  <pageSetup paperSize="9" scale="60" orientation="landscape" r:id="rId1"/>
  <headerFooter>
    <oddHeader>&amp;CKOMUNALAC POŽEGA d.o.o. - II. REBALANS PLANA INVESTICIJA I INVESTICIJSKOG ODRŽAVANJA ZA 2024.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2024-09-30T07:02:59Z</cp:lastPrinted>
  <dcterms:created xsi:type="dcterms:W3CDTF">1998-03-23T19:37:02Z</dcterms:created>
  <dcterms:modified xsi:type="dcterms:W3CDTF">2024-09-30T09:19:31Z</dcterms:modified>
</cp:coreProperties>
</file>