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meznaric\AppData\Local\Microsoft\Windows\INetCache\Content.Outlook\OZQ9YWE7\"/>
    </mc:Choice>
  </mc:AlternateContent>
  <xr:revisionPtr revIDLastSave="0" documentId="13_ncr:1_{E230CF3E-1699-424F-9ECC-CB1DCBAB9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 NABAVE SRED.RADA 2024." sheetId="8" r:id="rId1"/>
    <sheet name="NASLOVNA" sheetId="10" r:id="rId2"/>
  </sheets>
  <definedNames>
    <definedName name="_xlnm.Print_Area" localSheetId="0">'IZVRŠENJ NABAVE SRED.RADA 2024.'!$A$1:$K$72</definedName>
    <definedName name="_xlnm.Print_Titles" localSheetId="0">'IZVRŠENJ NABAVE SRED.RADA 2024.'!$11:$13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8" l="1"/>
  <c r="H63" i="8"/>
  <c r="I50" i="8"/>
  <c r="J50" i="8" s="1"/>
  <c r="I49" i="8"/>
  <c r="J49" i="8" s="1"/>
  <c r="F16" i="8"/>
  <c r="F17" i="8"/>
  <c r="F15" i="8"/>
  <c r="I16" i="8"/>
  <c r="I17" i="8"/>
  <c r="I15" i="8"/>
  <c r="J54" i="8"/>
  <c r="H62" i="8" l="1"/>
  <c r="J17" i="8"/>
  <c r="J16" i="8"/>
  <c r="J15" i="8"/>
  <c r="H64" i="8"/>
  <c r="I55" i="8"/>
  <c r="I48" i="8"/>
  <c r="I47" i="8"/>
  <c r="I46" i="8"/>
  <c r="I45" i="8"/>
  <c r="I41" i="8"/>
  <c r="I40" i="8"/>
  <c r="I39" i="8"/>
  <c r="I38" i="8"/>
  <c r="I37" i="8"/>
  <c r="J37" i="8" s="1"/>
  <c r="I36" i="8"/>
  <c r="I35" i="8"/>
  <c r="I34" i="8"/>
  <c r="I33" i="8"/>
  <c r="J33" i="8" s="1"/>
  <c r="I32" i="8"/>
  <c r="I31" i="8"/>
  <c r="I30" i="8"/>
  <c r="I29" i="8"/>
  <c r="J29" i="8" s="1"/>
  <c r="I28" i="8"/>
  <c r="I27" i="8"/>
  <c r="I26" i="8"/>
  <c r="I25" i="8"/>
  <c r="J25" i="8" s="1"/>
  <c r="I24" i="8"/>
  <c r="I23" i="8"/>
  <c r="I22" i="8"/>
  <c r="I21" i="8"/>
  <c r="J21" i="8" s="1"/>
  <c r="F41" i="8"/>
  <c r="E64" i="8"/>
  <c r="F55" i="8"/>
  <c r="F48" i="8"/>
  <c r="F47" i="8"/>
  <c r="F46" i="8"/>
  <c r="F45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J22" i="8" l="1"/>
  <c r="J26" i="8"/>
  <c r="J30" i="8"/>
  <c r="J34" i="8"/>
  <c r="J38" i="8"/>
  <c r="J41" i="8"/>
  <c r="J48" i="8"/>
  <c r="J55" i="8"/>
  <c r="J23" i="8"/>
  <c r="J27" i="8"/>
  <c r="J31" i="8"/>
  <c r="J35" i="8"/>
  <c r="J39" i="8"/>
  <c r="J46" i="8"/>
  <c r="J45" i="8"/>
  <c r="J24" i="8"/>
  <c r="J28" i="8"/>
  <c r="J32" i="8"/>
  <c r="J36" i="8"/>
  <c r="J40" i="8"/>
  <c r="J47" i="8"/>
  <c r="I42" i="8"/>
  <c r="I18" i="8"/>
  <c r="I51" i="8"/>
  <c r="I58" i="8" s="1"/>
  <c r="F51" i="8"/>
  <c r="F42" i="8"/>
  <c r="F18" i="8"/>
  <c r="J18" i="8" l="1"/>
  <c r="J42" i="8"/>
  <c r="J51" i="8"/>
  <c r="F58" i="8"/>
  <c r="E67" i="8" s="1"/>
  <c r="E62" i="8" s="1"/>
  <c r="H67" i="8" l="1"/>
  <c r="J58" i="8"/>
  <c r="J67" i="8" l="1"/>
</calcChain>
</file>

<file path=xl/sharedStrings.xml><?xml version="1.0" encoding="utf-8"?>
<sst xmlns="http://schemas.openxmlformats.org/spreadsheetml/2006/main" count="143" uniqueCount="102">
  <si>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</si>
  <si>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</si>
  <si>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</si>
  <si>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</si>
  <si>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</si>
  <si>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</si>
  <si>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</si>
  <si>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</si>
  <si>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</si>
  <si>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</si>
  <si>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</si>
  <si>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</si>
  <si>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</si>
  <si>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</si>
  <si>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</si>
  <si>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</si>
  <si>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</si>
  <si>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</si>
  <si>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</si>
  <si>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</si>
  <si>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</si>
  <si>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</si>
  <si>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</si>
  <si>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</si>
  <si>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</si>
  <si>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</si>
  <si>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</si>
  <si>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</si>
  <si>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</si>
  <si>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</si>
  <si>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</si>
  <si>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</si>
  <si>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</si>
  <si>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</si>
  <si>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</si>
  <si>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</si>
  <si>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</si>
  <si>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</si>
  <si>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Popuna / gospodarenje otpadom</t>
  </si>
  <si>
    <t>Zamjena za dotrajali / javna higijena i groblje</t>
  </si>
  <si>
    <t>Popuna / javna higijena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</si>
  <si>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</si>
  <si>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</si>
  <si>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</si>
  <si>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</si>
  <si>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</si>
  <si>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</si>
  <si>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 xml:space="preserve">Motorna pila </t>
  </si>
  <si>
    <t>Zamjena / gospodarenje otpadom / javna higijena</t>
  </si>
  <si>
    <t xml:space="preserve">Novo i zamjena postojećih </t>
  </si>
  <si>
    <t>Vreće prikupljanje otpada (papir, staklo, plastika, komunalni otpad)</t>
  </si>
  <si>
    <t>Leasing</t>
  </si>
  <si>
    <t>Osobno vozilo</t>
  </si>
  <si>
    <t>2</t>
  </si>
  <si>
    <t>Zaštitne rukavice</t>
  </si>
  <si>
    <t>Domagoj Lovrić, mag.ing.mech.</t>
  </si>
  <si>
    <t>PE posude 120 l za plastičnu ambalažu – žuta</t>
  </si>
  <si>
    <t>PE posude 120 l za papir – plava</t>
  </si>
  <si>
    <t>Motorna puhalica za lišće velika</t>
  </si>
  <si>
    <t>Pocinčani kontejneri 1100 l s plavim poklopcem za papir</t>
  </si>
  <si>
    <t>Oplate za izgradnju grobnica</t>
  </si>
  <si>
    <t>Novo / izgradnja grobljanskih objekata</t>
  </si>
  <si>
    <t>Zavod za vještačenje, profesionalnu rehabilitaciju i zapošaljavanje osoba s invaliditetom</t>
  </si>
  <si>
    <t>4</t>
  </si>
  <si>
    <t>Specijalno vozilo za sakupljanje otpada 16 m3</t>
  </si>
  <si>
    <t>Novo</t>
  </si>
  <si>
    <t>Nas server</t>
  </si>
  <si>
    <t>Računalno informatička oprema (računala, pisači, scanneri, licence, WI-FI...)</t>
  </si>
  <si>
    <t>PROCIJENJENO  /EUR/</t>
  </si>
  <si>
    <t>Novo - gospodarenje otpadom</t>
  </si>
  <si>
    <t>Metalni kontejner 5 m3 otvoreni</t>
  </si>
  <si>
    <t>Metalni kontejner 7 m3 otvoreni</t>
  </si>
  <si>
    <t>Metalni kontejner 10 m3 otvoreni</t>
  </si>
  <si>
    <t>Novo i zamjena postojećih / odlagalište, Groblje K. Kralja, Upravna zgrada</t>
  </si>
  <si>
    <t>novo / integrativna radionica</t>
  </si>
  <si>
    <t>Uredski stolovi, stolci, oslonci za noge, držač za monitor</t>
  </si>
  <si>
    <t>kpl</t>
  </si>
  <si>
    <t>Komunalno vozilo za sakupljanje otpada 8 m3</t>
  </si>
  <si>
    <t>Rasipač soli i pijeska 1000 L s hidraulikom</t>
  </si>
  <si>
    <t>Popuna / zimska služba</t>
  </si>
  <si>
    <t>Cerade za kontejner</t>
  </si>
  <si>
    <t>III. REBALANS PLANA NABAVE</t>
  </si>
  <si>
    <t xml:space="preserve">Zamjena za dotrajali / javna higijena </t>
  </si>
  <si>
    <t>Motorna kosilica</t>
  </si>
  <si>
    <t>Kamere za obnovu i dogradnju sustava na odlagalištu Vinogradine, Groblju K.Kralja i Upravnoj zgradi</t>
  </si>
  <si>
    <t>Uredski ormari</t>
  </si>
  <si>
    <t>popuna / odjel za održavanje sustava grijanja, dimnjačarstvo i stanoupravljanje</t>
  </si>
  <si>
    <t>IZVRŠENJE PLANA NABAVE SREDSTAVA RADA 2024.</t>
  </si>
  <si>
    <t>Požega, svibanj 2025. g.</t>
  </si>
  <si>
    <t>IZVRŠENJE PLANA NABAVE SREDSTAVA RADA ZA 2024. GODINU</t>
  </si>
  <si>
    <t>IZVRŠENJE PLANA NABAVE</t>
  </si>
  <si>
    <t xml:space="preserve"> JEDINIČNA NABAVNA CIJENA /EUR/</t>
  </si>
  <si>
    <t>NABAVNA VRIJEDNOST /EUR/</t>
  </si>
  <si>
    <t xml:space="preserve">% IZVRŠENJA FINANCIJSKI </t>
  </si>
  <si>
    <t>PROCIJENJENA  JEDINIČNA NABAVNA CIJENA /EUR/</t>
  </si>
  <si>
    <t>PROCIJENJENA VRIJEDNOST /EUR/</t>
  </si>
  <si>
    <r>
      <t xml:space="preserve">Metalni abroll kontejner </t>
    </r>
    <r>
      <rPr>
        <strike/>
        <sz val="8"/>
        <rFont val="Arial Narrow"/>
        <family val="2"/>
        <charset val="238"/>
      </rPr>
      <t>40 m3</t>
    </r>
    <r>
      <rPr>
        <sz val="8"/>
        <rFont val="Arial Narrow"/>
        <family val="2"/>
        <charset val="238"/>
      </rPr>
      <t xml:space="preserve"> 38 m3</t>
    </r>
  </si>
  <si>
    <t>Kredit</t>
  </si>
  <si>
    <t>5</t>
  </si>
  <si>
    <t>U Požegi, 09.05.2025. g.</t>
  </si>
  <si>
    <t>Metalne police za arhivu u Industrijskoj ul.</t>
  </si>
  <si>
    <t xml:space="preserve"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oprema, krupni alat, pogonsko poslovni inventar nabavljani su tijekom godine po prioritetima i priljevu izvora financiranja,  tako da se kvaliteta usluge ne ugrožava, a ujedno da se novim sredstvima rada koja služe kao nadopuna, zadrži trend pozitivnog rasta kvalitete naših usluga.  U stavci pod "Ostale potrebe" predviđena su sredstva za eventualne hitne potrebe koje nisu predviđene u ostalim stavkama. Nabavom novih sredstava rada smanjuju se  troškovi održavanja i utrošak energije istih, a očekivana efikasnost rada treba biti veća. Nabava se obavljala određenom dinamikom u skladu s propisima Zakona o javnoj nabavi i Pravilnika o provedbi postupaka jednostavne nabave. Ovo izvješće sadrži stavke III. rebalansa  plana s njegovim izvršenjem na dan 31.12.2024. (u daljnjem tekstu Plan).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</si>
</sst>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strike/>
      <sz val="8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22" fillId="0" borderId="5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center"/>
    </xf>
    <xf numFmtId="3" fontId="19" fillId="2" borderId="2" xfId="0" applyNumberFormat="1" applyFont="1" applyFill="1" applyBorder="1" applyAlignment="1">
      <alignment horizontal="center" vertical="center" textRotation="90" wrapText="1"/>
    </xf>
    <xf numFmtId="3" fontId="19" fillId="2" borderId="5" xfId="0" applyNumberFormat="1" applyFont="1" applyFill="1" applyBorder="1" applyAlignment="1">
      <alignment horizontal="center" vertical="center" textRotation="90" wrapText="1"/>
    </xf>
    <xf numFmtId="0" fontId="19" fillId="1" borderId="2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3" fontId="8" fillId="1" borderId="2" xfId="0" applyNumberFormat="1" applyFont="1" applyFill="1" applyBorder="1" applyAlignment="1" applyProtection="1">
      <alignment vertical="center" wrapText="1"/>
      <protection locked="0" hidden="1"/>
    </xf>
    <xf numFmtId="4" fontId="11" fillId="0" borderId="0" xfId="0" applyNumberFormat="1" applyFont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3" fontId="25" fillId="1" borderId="2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3" xfId="2" xr:uid="{B385F9BE-3477-4835-A150-FB4FBB63DF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9"/>
  <sheetViews>
    <sheetView tabSelected="1" topLeftCell="A46" zoomScaleNormal="100" workbookViewId="0">
      <selection activeCell="N12" sqref="N12"/>
    </sheetView>
  </sheetViews>
  <sheetFormatPr defaultColWidth="9.140625" defaultRowHeight="12.75" x14ac:dyDescent="0.2"/>
  <cols>
    <col min="1" max="1" width="4.140625" style="2" customWidth="1"/>
    <col min="2" max="2" width="35.1406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7.5703125" style="2" customWidth="1"/>
    <col min="8" max="8" width="11.140625" style="4" customWidth="1"/>
    <col min="9" max="10" width="11.42578125" style="4" customWidth="1"/>
    <col min="11" max="11" width="25.28515625" style="4" customWidth="1"/>
    <col min="12" max="12" width="11.7109375" style="2" customWidth="1"/>
    <col min="13" max="14" width="11.5703125" style="15" customWidth="1"/>
    <col min="15" max="15" width="11.5703125" style="2" customWidth="1"/>
    <col min="16" max="16384" width="9.140625" style="2"/>
  </cols>
  <sheetData>
    <row r="1" spans="1:20" s="45" customFormat="1" ht="11.1" customHeight="1" x14ac:dyDescent="0.2">
      <c r="A1" s="40"/>
      <c r="B1" s="41"/>
      <c r="C1" s="42"/>
      <c r="D1" s="43"/>
      <c r="E1" s="44"/>
      <c r="F1" s="44"/>
      <c r="G1" s="43"/>
      <c r="H1" s="44"/>
      <c r="I1" s="44"/>
      <c r="J1" s="44"/>
      <c r="K1" s="44"/>
      <c r="M1" s="46"/>
      <c r="N1" s="46"/>
    </row>
    <row r="2" spans="1:20" s="45" customFormat="1" ht="11.1" customHeight="1" x14ac:dyDescent="0.2">
      <c r="A2" s="40"/>
      <c r="B2" s="41"/>
      <c r="C2" s="42"/>
      <c r="D2" s="47"/>
      <c r="E2" s="48"/>
      <c r="F2" s="48"/>
      <c r="G2" s="47"/>
      <c r="H2" s="48"/>
      <c r="I2" s="48"/>
      <c r="J2" s="48"/>
      <c r="K2" s="48"/>
      <c r="M2" s="46"/>
      <c r="N2" s="46"/>
    </row>
    <row r="3" spans="1:20" s="45" customFormat="1" ht="11.1" customHeight="1" x14ac:dyDescent="0.2">
      <c r="A3" s="49"/>
      <c r="C3" s="50"/>
      <c r="E3" s="51"/>
      <c r="F3" s="51"/>
      <c r="H3" s="51"/>
      <c r="I3" s="51"/>
      <c r="J3" s="51"/>
      <c r="K3" s="51"/>
      <c r="M3" s="46"/>
      <c r="N3" s="46"/>
    </row>
    <row r="4" spans="1:20" s="41" customFormat="1" ht="11.1" customHeight="1" x14ac:dyDescent="0.2">
      <c r="A4" s="40"/>
      <c r="C4" s="42"/>
      <c r="E4" s="52"/>
      <c r="F4" s="52"/>
      <c r="H4" s="52"/>
      <c r="I4" s="52"/>
      <c r="J4" s="52"/>
      <c r="K4" s="52"/>
      <c r="M4" s="46"/>
      <c r="N4" s="46"/>
    </row>
    <row r="5" spans="1:20" s="57" customFormat="1" ht="11.1" customHeight="1" x14ac:dyDescent="0.2">
      <c r="A5" s="53" t="s">
        <v>34</v>
      </c>
      <c r="B5" s="54"/>
      <c r="C5" s="55"/>
      <c r="D5" s="54"/>
      <c r="E5" s="56"/>
      <c r="F5" s="56"/>
      <c r="G5" s="54"/>
      <c r="H5" s="56"/>
      <c r="I5" s="56"/>
      <c r="J5" s="56"/>
      <c r="K5" s="56"/>
      <c r="M5" s="46"/>
      <c r="N5" s="46"/>
    </row>
    <row r="6" spans="1:20" s="57" customFormat="1" ht="11.1" customHeight="1" x14ac:dyDescent="0.2">
      <c r="A6" s="121"/>
      <c r="C6" s="122"/>
      <c r="E6" s="123"/>
      <c r="F6" s="123"/>
      <c r="H6" s="123"/>
      <c r="I6" s="123"/>
      <c r="J6" s="123"/>
      <c r="K6" s="123"/>
      <c r="M6" s="46"/>
      <c r="N6" s="46"/>
    </row>
    <row r="7" spans="1:20" s="1" customFormat="1" ht="15.75" customHeight="1" x14ac:dyDescent="0.2">
      <c r="A7" s="140" t="s">
        <v>89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M7" s="14"/>
      <c r="N7" s="14"/>
    </row>
    <row r="8" spans="1:20" ht="14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20" s="1" customFormat="1" ht="117.75" customHeight="1" x14ac:dyDescent="0.2">
      <c r="A9" s="141" t="s">
        <v>101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M9" s="14"/>
      <c r="N9" s="14"/>
    </row>
    <row r="10" spans="1:20" s="1" customFormat="1" ht="11.2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M10" s="134"/>
      <c r="N10" s="134"/>
    </row>
    <row r="11" spans="1:20" ht="21.75" customHeight="1" x14ac:dyDescent="0.2">
      <c r="A11" s="12"/>
      <c r="B11" s="12"/>
      <c r="C11" s="12"/>
      <c r="D11" s="144" t="s">
        <v>81</v>
      </c>
      <c r="E11" s="145"/>
      <c r="F11" s="145"/>
      <c r="G11" s="144" t="s">
        <v>90</v>
      </c>
      <c r="H11" s="145"/>
      <c r="I11" s="145"/>
      <c r="J11" s="156"/>
      <c r="K11" s="12"/>
      <c r="N11" s="17"/>
      <c r="O11" s="34"/>
    </row>
    <row r="12" spans="1:20" s="61" customFormat="1" ht="63" customHeight="1" x14ac:dyDescent="0.2">
      <c r="A12" s="60" t="s">
        <v>0</v>
      </c>
      <c r="B12" s="60" t="s">
        <v>27</v>
      </c>
      <c r="C12" s="60" t="s">
        <v>1</v>
      </c>
      <c r="D12" s="129" t="s">
        <v>2</v>
      </c>
      <c r="E12" s="126" t="s">
        <v>94</v>
      </c>
      <c r="F12" s="125" t="s">
        <v>95</v>
      </c>
      <c r="G12" s="128" t="s">
        <v>2</v>
      </c>
      <c r="H12" s="125" t="s">
        <v>91</v>
      </c>
      <c r="I12" s="125" t="s">
        <v>92</v>
      </c>
      <c r="J12" s="126" t="s">
        <v>93</v>
      </c>
      <c r="K12" s="127" t="s">
        <v>3</v>
      </c>
      <c r="M12" s="62"/>
      <c r="N12" s="62"/>
    </row>
    <row r="13" spans="1:20" s="64" customFormat="1" ht="12.75" customHeight="1" x14ac:dyDescent="0.2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M13" s="13"/>
      <c r="N13" s="13"/>
    </row>
    <row r="14" spans="1:20" s="11" customFormat="1" ht="15" customHeight="1" x14ac:dyDescent="0.2">
      <c r="A14" s="65" t="s">
        <v>4</v>
      </c>
      <c r="B14" s="142" t="s">
        <v>5</v>
      </c>
      <c r="C14" s="142"/>
      <c r="D14" s="66"/>
      <c r="E14" s="66"/>
      <c r="F14" s="66"/>
      <c r="G14" s="66"/>
      <c r="H14" s="66"/>
      <c r="I14" s="66"/>
      <c r="J14" s="66"/>
      <c r="K14" s="28"/>
      <c r="M14" s="13"/>
      <c r="N14" s="13"/>
    </row>
    <row r="15" spans="1:20" s="71" customFormat="1" ht="27" customHeight="1" x14ac:dyDescent="0.2">
      <c r="A15" s="67">
        <v>1</v>
      </c>
      <c r="B15" s="68" t="s">
        <v>64</v>
      </c>
      <c r="C15" s="67" t="s">
        <v>6</v>
      </c>
      <c r="D15" s="67">
        <v>1</v>
      </c>
      <c r="E15" s="69">
        <v>254000</v>
      </c>
      <c r="F15" s="70">
        <f>D15*E15</f>
        <v>254000</v>
      </c>
      <c r="G15" s="67">
        <v>1</v>
      </c>
      <c r="H15" s="69">
        <v>242420</v>
      </c>
      <c r="I15" s="70">
        <f>G15*H15</f>
        <v>242420</v>
      </c>
      <c r="J15" s="70">
        <f>I15*100/F15</f>
        <v>95.440944881889763</v>
      </c>
      <c r="K15" s="68" t="s">
        <v>69</v>
      </c>
      <c r="M15" s="13"/>
      <c r="N15" s="13"/>
      <c r="O15" s="36"/>
      <c r="P15" s="85"/>
      <c r="T15" s="85"/>
    </row>
    <row r="16" spans="1:20" s="71" customFormat="1" ht="21" customHeight="1" x14ac:dyDescent="0.2">
      <c r="A16" s="67">
        <v>2</v>
      </c>
      <c r="B16" s="68" t="s">
        <v>77</v>
      </c>
      <c r="C16" s="67" t="s">
        <v>6</v>
      </c>
      <c r="D16" s="67">
        <v>1</v>
      </c>
      <c r="E16" s="69">
        <v>156000</v>
      </c>
      <c r="F16" s="70">
        <f t="shared" ref="F16:F17" si="0">D16*E16</f>
        <v>156000</v>
      </c>
      <c r="G16" s="67">
        <v>1</v>
      </c>
      <c r="H16" s="69">
        <v>155950</v>
      </c>
      <c r="I16" s="70">
        <f t="shared" ref="I16:I17" si="1">G16*H16</f>
        <v>155950</v>
      </c>
      <c r="J16" s="70">
        <f t="shared" ref="J16:J17" si="2">I16*100/F16</f>
        <v>99.967948717948715</v>
      </c>
      <c r="K16" s="68" t="s">
        <v>69</v>
      </c>
      <c r="M16" s="13"/>
      <c r="N16" s="13"/>
      <c r="O16" s="36"/>
      <c r="P16" s="85"/>
      <c r="T16" s="85"/>
    </row>
    <row r="17" spans="1:16" s="71" customFormat="1" ht="17.25" customHeight="1" x14ac:dyDescent="0.2">
      <c r="A17" s="67">
        <v>3</v>
      </c>
      <c r="B17" s="68" t="s">
        <v>52</v>
      </c>
      <c r="C17" s="67" t="s">
        <v>6</v>
      </c>
      <c r="D17" s="67">
        <v>2</v>
      </c>
      <c r="E17" s="69">
        <v>26000</v>
      </c>
      <c r="F17" s="70">
        <f t="shared" si="0"/>
        <v>52000</v>
      </c>
      <c r="G17" s="67">
        <v>2</v>
      </c>
      <c r="H17" s="69">
        <v>25351.09</v>
      </c>
      <c r="I17" s="70">
        <f t="shared" si="1"/>
        <v>50702.18</v>
      </c>
      <c r="J17" s="70">
        <f t="shared" si="2"/>
        <v>97.504192307692307</v>
      </c>
      <c r="K17" s="68" t="s">
        <v>65</v>
      </c>
      <c r="M17" s="13"/>
      <c r="N17" s="13"/>
      <c r="O17" s="36"/>
      <c r="P17" s="85"/>
    </row>
    <row r="18" spans="1:16" s="74" customFormat="1" ht="15" customHeight="1" x14ac:dyDescent="0.2">
      <c r="A18" s="143" t="s">
        <v>8</v>
      </c>
      <c r="B18" s="143"/>
      <c r="C18" s="143"/>
      <c r="D18" s="72"/>
      <c r="E18" s="72"/>
      <c r="F18" s="72">
        <f>SUM(F15:F17)</f>
        <v>462000</v>
      </c>
      <c r="G18" s="133"/>
      <c r="H18" s="133"/>
      <c r="I18" s="133">
        <f>SUM(I15:I17)</f>
        <v>449072.18</v>
      </c>
      <c r="J18" s="133">
        <f>I18*100/F18</f>
        <v>97.201770562770562</v>
      </c>
      <c r="K18" s="73"/>
      <c r="M18" s="13"/>
      <c r="N18" s="13"/>
      <c r="O18" s="36"/>
    </row>
    <row r="19" spans="1:16" s="71" customFormat="1" ht="20.25" customHeight="1" x14ac:dyDescent="0.2">
      <c r="A19" s="75"/>
      <c r="B19" s="76"/>
      <c r="C19" s="75"/>
      <c r="D19" s="76"/>
      <c r="E19" s="77"/>
      <c r="F19" s="78"/>
      <c r="G19" s="76"/>
      <c r="H19" s="77"/>
      <c r="I19" s="78"/>
      <c r="J19" s="78"/>
      <c r="K19" s="76"/>
      <c r="M19" s="13"/>
      <c r="N19" s="13"/>
      <c r="O19" s="35"/>
    </row>
    <row r="20" spans="1:16" s="11" customFormat="1" ht="15" customHeight="1" x14ac:dyDescent="0.2">
      <c r="A20" s="79" t="s">
        <v>9</v>
      </c>
      <c r="B20" s="80" t="s">
        <v>10</v>
      </c>
      <c r="C20" s="80"/>
      <c r="D20" s="81"/>
      <c r="E20" s="82"/>
      <c r="F20" s="72"/>
      <c r="G20" s="81"/>
      <c r="H20" s="82"/>
      <c r="I20" s="72"/>
      <c r="J20" s="72"/>
      <c r="K20" s="83"/>
      <c r="M20" s="13"/>
      <c r="N20" s="13"/>
      <c r="O20" s="35"/>
    </row>
    <row r="21" spans="1:16" s="71" customFormat="1" ht="21" customHeight="1" x14ac:dyDescent="0.2">
      <c r="A21" s="84">
        <v>1</v>
      </c>
      <c r="B21" s="68" t="s">
        <v>41</v>
      </c>
      <c r="C21" s="67" t="s">
        <v>6</v>
      </c>
      <c r="D21" s="67">
        <v>60</v>
      </c>
      <c r="E21" s="120">
        <v>600</v>
      </c>
      <c r="F21" s="70">
        <f>D21*E21</f>
        <v>36000</v>
      </c>
      <c r="G21" s="67">
        <v>60</v>
      </c>
      <c r="H21" s="120">
        <v>598</v>
      </c>
      <c r="I21" s="70">
        <f>G21*H21</f>
        <v>35880</v>
      </c>
      <c r="J21" s="70">
        <f>I21*100/F21</f>
        <v>99.666666666666671</v>
      </c>
      <c r="K21" s="68" t="s">
        <v>31</v>
      </c>
      <c r="L21" s="85"/>
      <c r="M21" s="13"/>
      <c r="N21" s="13"/>
      <c r="O21" s="35"/>
    </row>
    <row r="22" spans="1:16" s="71" customFormat="1" ht="21" customHeight="1" x14ac:dyDescent="0.2">
      <c r="A22" s="84">
        <v>2</v>
      </c>
      <c r="B22" s="68" t="s">
        <v>59</v>
      </c>
      <c r="C22" s="67" t="s">
        <v>6</v>
      </c>
      <c r="D22" s="67">
        <v>20</v>
      </c>
      <c r="E22" s="120">
        <v>625</v>
      </c>
      <c r="F22" s="70">
        <f>D22*E22</f>
        <v>12500</v>
      </c>
      <c r="G22" s="67">
        <v>20</v>
      </c>
      <c r="H22" s="120">
        <v>625</v>
      </c>
      <c r="I22" s="70">
        <f>G22*H22</f>
        <v>12500</v>
      </c>
      <c r="J22" s="70">
        <f t="shared" ref="J22:J42" si="3">I22*100/F22</f>
        <v>100</v>
      </c>
      <c r="K22" s="68" t="s">
        <v>31</v>
      </c>
      <c r="L22" s="85"/>
      <c r="M22" s="13"/>
      <c r="N22" s="13"/>
      <c r="O22" s="35"/>
    </row>
    <row r="23" spans="1:16" s="71" customFormat="1" ht="21" customHeight="1" x14ac:dyDescent="0.2">
      <c r="A23" s="84">
        <v>3</v>
      </c>
      <c r="B23" s="68" t="s">
        <v>42</v>
      </c>
      <c r="C23" s="67" t="s">
        <v>6</v>
      </c>
      <c r="D23" s="67">
        <v>400</v>
      </c>
      <c r="E23" s="120">
        <v>22</v>
      </c>
      <c r="F23" s="70">
        <f>D23*E23</f>
        <v>8800</v>
      </c>
      <c r="G23" s="67">
        <v>400</v>
      </c>
      <c r="H23" s="120">
        <v>21.7</v>
      </c>
      <c r="I23" s="70">
        <f>G23*H23</f>
        <v>8680</v>
      </c>
      <c r="J23" s="70">
        <f t="shared" si="3"/>
        <v>98.63636363636364</v>
      </c>
      <c r="K23" s="68" t="s">
        <v>35</v>
      </c>
      <c r="M23" s="13"/>
      <c r="N23" s="13"/>
      <c r="O23" s="35"/>
    </row>
    <row r="24" spans="1:16" s="71" customFormat="1" ht="21" customHeight="1" x14ac:dyDescent="0.2">
      <c r="A24" s="84">
        <v>4</v>
      </c>
      <c r="B24" s="68" t="s">
        <v>56</v>
      </c>
      <c r="C24" s="67" t="s">
        <v>21</v>
      </c>
      <c r="D24" s="67">
        <v>50</v>
      </c>
      <c r="E24" s="120">
        <v>23</v>
      </c>
      <c r="F24" s="70">
        <f t="shared" ref="F24:F29" si="4">D24*E24</f>
        <v>1150</v>
      </c>
      <c r="G24" s="67">
        <v>50</v>
      </c>
      <c r="H24" s="120">
        <v>22.2</v>
      </c>
      <c r="I24" s="70">
        <f t="shared" ref="I24:I29" si="5">G24*H24</f>
        <v>1110</v>
      </c>
      <c r="J24" s="70">
        <f t="shared" si="3"/>
        <v>96.521739130434781</v>
      </c>
      <c r="K24" s="68" t="s">
        <v>35</v>
      </c>
      <c r="M24" s="13"/>
      <c r="N24" s="13"/>
      <c r="O24" s="35"/>
    </row>
    <row r="25" spans="1:16" s="71" customFormat="1" ht="21" customHeight="1" x14ac:dyDescent="0.2">
      <c r="A25" s="84">
        <v>5</v>
      </c>
      <c r="B25" s="68" t="s">
        <v>57</v>
      </c>
      <c r="C25" s="67" t="s">
        <v>21</v>
      </c>
      <c r="D25" s="67">
        <v>20</v>
      </c>
      <c r="E25" s="120">
        <v>22</v>
      </c>
      <c r="F25" s="70">
        <f t="shared" si="4"/>
        <v>440</v>
      </c>
      <c r="G25" s="67">
        <v>20</v>
      </c>
      <c r="H25" s="120">
        <v>21.7</v>
      </c>
      <c r="I25" s="70">
        <f t="shared" si="5"/>
        <v>434</v>
      </c>
      <c r="J25" s="70">
        <f t="shared" si="3"/>
        <v>98.63636363636364</v>
      </c>
      <c r="K25" s="68" t="s">
        <v>35</v>
      </c>
      <c r="M25" s="13"/>
      <c r="N25" s="13"/>
      <c r="O25" s="35"/>
    </row>
    <row r="26" spans="1:16" s="71" customFormat="1" ht="21" customHeight="1" x14ac:dyDescent="0.2">
      <c r="A26" s="84">
        <v>6</v>
      </c>
      <c r="B26" s="68" t="s">
        <v>96</v>
      </c>
      <c r="C26" s="67" t="s">
        <v>21</v>
      </c>
      <c r="D26" s="67">
        <v>2</v>
      </c>
      <c r="E26" s="69">
        <v>8580</v>
      </c>
      <c r="F26" s="70">
        <f t="shared" si="4"/>
        <v>17160</v>
      </c>
      <c r="G26" s="67">
        <v>2</v>
      </c>
      <c r="H26" s="69">
        <v>8490</v>
      </c>
      <c r="I26" s="70">
        <f t="shared" si="5"/>
        <v>16980</v>
      </c>
      <c r="J26" s="70">
        <f t="shared" si="3"/>
        <v>98.951048951048946</v>
      </c>
      <c r="K26" s="68" t="s">
        <v>69</v>
      </c>
      <c r="L26" s="85"/>
      <c r="M26" s="13"/>
      <c r="N26" s="13"/>
      <c r="O26" s="35"/>
      <c r="P26" s="85"/>
    </row>
    <row r="27" spans="1:16" s="71" customFormat="1" ht="21" customHeight="1" x14ac:dyDescent="0.2">
      <c r="A27" s="84">
        <v>7</v>
      </c>
      <c r="B27" s="68" t="s">
        <v>70</v>
      </c>
      <c r="C27" s="67" t="s">
        <v>21</v>
      </c>
      <c r="D27" s="67">
        <v>2</v>
      </c>
      <c r="E27" s="69">
        <v>800</v>
      </c>
      <c r="F27" s="70">
        <f t="shared" si="4"/>
        <v>1600</v>
      </c>
      <c r="G27" s="67">
        <v>2</v>
      </c>
      <c r="H27" s="69">
        <v>800</v>
      </c>
      <c r="I27" s="70">
        <f t="shared" si="5"/>
        <v>1600</v>
      </c>
      <c r="J27" s="70">
        <f t="shared" si="3"/>
        <v>100</v>
      </c>
      <c r="K27" s="68" t="s">
        <v>35</v>
      </c>
      <c r="M27" s="13"/>
      <c r="N27" s="13"/>
      <c r="O27" s="35"/>
      <c r="P27" s="85"/>
    </row>
    <row r="28" spans="1:16" s="71" customFormat="1" ht="21" customHeight="1" x14ac:dyDescent="0.2">
      <c r="A28" s="84">
        <v>8</v>
      </c>
      <c r="B28" s="68" t="s">
        <v>71</v>
      </c>
      <c r="C28" s="67" t="s">
        <v>21</v>
      </c>
      <c r="D28" s="67">
        <v>5</v>
      </c>
      <c r="E28" s="69">
        <v>1050</v>
      </c>
      <c r="F28" s="70">
        <f t="shared" si="4"/>
        <v>5250</v>
      </c>
      <c r="G28" s="67">
        <v>5</v>
      </c>
      <c r="H28" s="69">
        <v>1050</v>
      </c>
      <c r="I28" s="70">
        <f t="shared" si="5"/>
        <v>5250</v>
      </c>
      <c r="J28" s="70">
        <f t="shared" si="3"/>
        <v>100</v>
      </c>
      <c r="K28" s="68" t="s">
        <v>35</v>
      </c>
      <c r="M28" s="13"/>
      <c r="N28" s="13"/>
      <c r="O28" s="35"/>
      <c r="P28" s="85"/>
    </row>
    <row r="29" spans="1:16" s="71" customFormat="1" ht="21" customHeight="1" x14ac:dyDescent="0.2">
      <c r="A29" s="84">
        <v>9</v>
      </c>
      <c r="B29" s="68" t="s">
        <v>72</v>
      </c>
      <c r="C29" s="67" t="s">
        <v>21</v>
      </c>
      <c r="D29" s="67">
        <v>3</v>
      </c>
      <c r="E29" s="69">
        <v>1500</v>
      </c>
      <c r="F29" s="70">
        <f t="shared" si="4"/>
        <v>4500</v>
      </c>
      <c r="G29" s="67">
        <v>3</v>
      </c>
      <c r="H29" s="69">
        <v>1500</v>
      </c>
      <c r="I29" s="70">
        <f t="shared" si="5"/>
        <v>4500</v>
      </c>
      <c r="J29" s="70">
        <f t="shared" si="3"/>
        <v>100</v>
      </c>
      <c r="K29" s="68" t="s">
        <v>69</v>
      </c>
      <c r="L29" s="85"/>
      <c r="M29" s="13"/>
      <c r="N29" s="13"/>
      <c r="O29" s="35"/>
      <c r="P29" s="85"/>
    </row>
    <row r="30" spans="1:16" s="71" customFormat="1" ht="19.5" customHeight="1" x14ac:dyDescent="0.2">
      <c r="A30" s="84">
        <v>10</v>
      </c>
      <c r="B30" s="68" t="s">
        <v>50</v>
      </c>
      <c r="C30" s="67" t="s">
        <v>7</v>
      </c>
      <c r="D30" s="67"/>
      <c r="E30" s="69">
        <v>9200</v>
      </c>
      <c r="F30" s="70">
        <f>E30</f>
        <v>9200</v>
      </c>
      <c r="G30" s="67"/>
      <c r="H30" s="69">
        <v>9702.4</v>
      </c>
      <c r="I30" s="70">
        <f>H30</f>
        <v>9702.4</v>
      </c>
      <c r="J30" s="70">
        <f t="shared" si="3"/>
        <v>105.46086956521739</v>
      </c>
      <c r="K30" s="68" t="s">
        <v>38</v>
      </c>
      <c r="L30" s="86"/>
      <c r="M30" s="13"/>
      <c r="N30" s="13"/>
      <c r="O30" s="35"/>
    </row>
    <row r="31" spans="1:16" s="71" customFormat="1" ht="18.75" customHeight="1" x14ac:dyDescent="0.2">
      <c r="A31" s="84">
        <v>11</v>
      </c>
      <c r="B31" s="68" t="s">
        <v>43</v>
      </c>
      <c r="C31" s="67" t="s">
        <v>7</v>
      </c>
      <c r="D31" s="67"/>
      <c r="E31" s="69">
        <v>1880</v>
      </c>
      <c r="F31" s="70">
        <f>E31</f>
        <v>1880</v>
      </c>
      <c r="G31" s="67"/>
      <c r="H31" s="69">
        <v>1880</v>
      </c>
      <c r="I31" s="70">
        <f>H31</f>
        <v>1880</v>
      </c>
      <c r="J31" s="70">
        <f t="shared" si="3"/>
        <v>100</v>
      </c>
      <c r="K31" s="68" t="s">
        <v>36</v>
      </c>
      <c r="M31" s="13"/>
      <c r="N31" s="13"/>
      <c r="O31" s="35"/>
    </row>
    <row r="32" spans="1:16" s="71" customFormat="1" ht="22.5" customHeight="1" x14ac:dyDescent="0.2">
      <c r="A32" s="84">
        <v>12</v>
      </c>
      <c r="B32" s="68" t="s">
        <v>47</v>
      </c>
      <c r="C32" s="67" t="s">
        <v>6</v>
      </c>
      <c r="D32" s="67">
        <v>1</v>
      </c>
      <c r="E32" s="69">
        <v>700</v>
      </c>
      <c r="F32" s="70">
        <f t="shared" ref="F32:F41" si="6">D32*E32</f>
        <v>700</v>
      </c>
      <c r="G32" s="67">
        <v>1</v>
      </c>
      <c r="H32" s="69">
        <v>0</v>
      </c>
      <c r="I32" s="70">
        <f t="shared" ref="I32:I41" si="7">G32*H32</f>
        <v>0</v>
      </c>
      <c r="J32" s="70">
        <f t="shared" si="3"/>
        <v>0</v>
      </c>
      <c r="K32" s="68" t="s">
        <v>48</v>
      </c>
      <c r="M32" s="13"/>
      <c r="N32" s="13"/>
      <c r="O32" s="35"/>
    </row>
    <row r="33" spans="1:15" s="71" customFormat="1" ht="24" customHeight="1" x14ac:dyDescent="0.2">
      <c r="A33" s="84">
        <v>13</v>
      </c>
      <c r="B33" s="68" t="s">
        <v>28</v>
      </c>
      <c r="C33" s="67" t="s">
        <v>6</v>
      </c>
      <c r="D33" s="67">
        <v>1</v>
      </c>
      <c r="E33" s="69">
        <v>800</v>
      </c>
      <c r="F33" s="70">
        <f t="shared" si="6"/>
        <v>800</v>
      </c>
      <c r="G33" s="67">
        <v>1</v>
      </c>
      <c r="H33" s="69">
        <v>781.2</v>
      </c>
      <c r="I33" s="70">
        <f t="shared" si="7"/>
        <v>781.2</v>
      </c>
      <c r="J33" s="70">
        <f t="shared" si="3"/>
        <v>97.65</v>
      </c>
      <c r="K33" s="68" t="s">
        <v>39</v>
      </c>
      <c r="M33" s="13"/>
      <c r="N33" s="13"/>
      <c r="O33" s="35"/>
    </row>
    <row r="34" spans="1:15" s="71" customFormat="1" ht="18.75" customHeight="1" x14ac:dyDescent="0.2">
      <c r="A34" s="84">
        <v>14</v>
      </c>
      <c r="B34" s="68" t="s">
        <v>58</v>
      </c>
      <c r="C34" s="67" t="s">
        <v>21</v>
      </c>
      <c r="D34" s="67">
        <v>1</v>
      </c>
      <c r="E34" s="69">
        <v>700</v>
      </c>
      <c r="F34" s="70">
        <f t="shared" si="6"/>
        <v>700</v>
      </c>
      <c r="G34" s="67">
        <v>1</v>
      </c>
      <c r="H34" s="69">
        <v>702</v>
      </c>
      <c r="I34" s="70">
        <f t="shared" si="7"/>
        <v>702</v>
      </c>
      <c r="J34" s="70">
        <f t="shared" si="3"/>
        <v>100.28571428571429</v>
      </c>
      <c r="K34" s="68" t="s">
        <v>40</v>
      </c>
      <c r="M34" s="13"/>
      <c r="N34" s="13"/>
      <c r="O34" s="35"/>
    </row>
    <row r="35" spans="1:15" s="71" customFormat="1" ht="24" customHeight="1" x14ac:dyDescent="0.2">
      <c r="A35" s="84">
        <v>15</v>
      </c>
      <c r="B35" s="68" t="s">
        <v>29</v>
      </c>
      <c r="C35" s="67" t="s">
        <v>7</v>
      </c>
      <c r="D35" s="67">
        <v>1</v>
      </c>
      <c r="E35" s="69">
        <v>4000</v>
      </c>
      <c r="F35" s="70">
        <f t="shared" si="6"/>
        <v>4000</v>
      </c>
      <c r="G35" s="67">
        <v>1</v>
      </c>
      <c r="H35" s="69">
        <v>3893.18</v>
      </c>
      <c r="I35" s="70">
        <f t="shared" si="7"/>
        <v>3893.18</v>
      </c>
      <c r="J35" s="70">
        <f t="shared" si="3"/>
        <v>97.329499999999996</v>
      </c>
      <c r="K35" s="68" t="s">
        <v>32</v>
      </c>
      <c r="M35" s="13"/>
      <c r="N35" s="13"/>
      <c r="O35" s="35"/>
    </row>
    <row r="36" spans="1:15" s="71" customFormat="1" ht="23.25" customHeight="1" x14ac:dyDescent="0.2">
      <c r="A36" s="84">
        <v>16</v>
      </c>
      <c r="B36" s="68" t="s">
        <v>11</v>
      </c>
      <c r="C36" s="67" t="s">
        <v>7</v>
      </c>
      <c r="D36" s="67">
        <v>1</v>
      </c>
      <c r="E36" s="69">
        <v>38000</v>
      </c>
      <c r="F36" s="70">
        <f t="shared" si="6"/>
        <v>38000</v>
      </c>
      <c r="G36" s="67">
        <v>1</v>
      </c>
      <c r="H36" s="69">
        <v>37910.1</v>
      </c>
      <c r="I36" s="70">
        <f t="shared" si="7"/>
        <v>37910.1</v>
      </c>
      <c r="J36" s="70">
        <f t="shared" si="3"/>
        <v>99.763421052631585</v>
      </c>
      <c r="K36" s="68" t="s">
        <v>30</v>
      </c>
      <c r="L36" s="87"/>
      <c r="M36" s="88"/>
      <c r="N36" s="13"/>
      <c r="O36" s="35"/>
    </row>
    <row r="37" spans="1:15" s="71" customFormat="1" ht="23.25" customHeight="1" x14ac:dyDescent="0.2">
      <c r="A37" s="84">
        <v>17</v>
      </c>
      <c r="B37" s="68" t="s">
        <v>54</v>
      </c>
      <c r="C37" s="67" t="s">
        <v>7</v>
      </c>
      <c r="D37" s="67">
        <v>1</v>
      </c>
      <c r="E37" s="69">
        <v>3000</v>
      </c>
      <c r="F37" s="70">
        <f t="shared" si="6"/>
        <v>3000</v>
      </c>
      <c r="G37" s="67">
        <v>1</v>
      </c>
      <c r="H37" s="69">
        <v>2809.12</v>
      </c>
      <c r="I37" s="70">
        <f t="shared" si="7"/>
        <v>2809.12</v>
      </c>
      <c r="J37" s="70">
        <f t="shared" si="3"/>
        <v>93.637333333333331</v>
      </c>
      <c r="K37" s="68" t="s">
        <v>30</v>
      </c>
      <c r="L37" s="87"/>
      <c r="M37" s="88"/>
      <c r="N37" s="13"/>
      <c r="O37" s="35"/>
    </row>
    <row r="38" spans="1:15" s="71" customFormat="1" ht="23.25" customHeight="1" x14ac:dyDescent="0.2">
      <c r="A38" s="84">
        <v>18</v>
      </c>
      <c r="B38" s="68" t="s">
        <v>60</v>
      </c>
      <c r="C38" s="67" t="s">
        <v>7</v>
      </c>
      <c r="D38" s="67">
        <v>1</v>
      </c>
      <c r="E38" s="69">
        <v>8000</v>
      </c>
      <c r="F38" s="70">
        <f t="shared" si="6"/>
        <v>8000</v>
      </c>
      <c r="G38" s="67">
        <v>1</v>
      </c>
      <c r="H38" s="69">
        <v>7005.8</v>
      </c>
      <c r="I38" s="70">
        <f t="shared" si="7"/>
        <v>7005.8</v>
      </c>
      <c r="J38" s="70">
        <f t="shared" si="3"/>
        <v>87.572500000000005</v>
      </c>
      <c r="K38" s="68" t="s">
        <v>61</v>
      </c>
      <c r="L38" s="87"/>
      <c r="M38" s="88"/>
      <c r="N38" s="13"/>
      <c r="O38" s="35"/>
    </row>
    <row r="39" spans="1:15" s="71" customFormat="1" ht="19.5" customHeight="1" x14ac:dyDescent="0.2">
      <c r="A39" s="84">
        <v>20</v>
      </c>
      <c r="B39" s="68" t="s">
        <v>78</v>
      </c>
      <c r="C39" s="67" t="s">
        <v>21</v>
      </c>
      <c r="D39" s="67">
        <v>1</v>
      </c>
      <c r="E39" s="69">
        <v>2750</v>
      </c>
      <c r="F39" s="70">
        <f t="shared" si="6"/>
        <v>2750</v>
      </c>
      <c r="G39" s="67">
        <v>1</v>
      </c>
      <c r="H39" s="69">
        <v>2750</v>
      </c>
      <c r="I39" s="70">
        <f t="shared" si="7"/>
        <v>2750</v>
      </c>
      <c r="J39" s="70">
        <f t="shared" si="3"/>
        <v>100</v>
      </c>
      <c r="K39" s="68" t="s">
        <v>79</v>
      </c>
      <c r="L39" s="87"/>
      <c r="M39" s="88"/>
      <c r="N39" s="13"/>
      <c r="O39" s="35"/>
    </row>
    <row r="40" spans="1:15" s="71" customFormat="1" ht="18.75" customHeight="1" x14ac:dyDescent="0.2">
      <c r="A40" s="84">
        <v>21</v>
      </c>
      <c r="B40" s="68" t="s">
        <v>80</v>
      </c>
      <c r="C40" s="67" t="s">
        <v>21</v>
      </c>
      <c r="D40" s="67">
        <v>1</v>
      </c>
      <c r="E40" s="69">
        <v>2720</v>
      </c>
      <c r="F40" s="70">
        <f t="shared" si="6"/>
        <v>2720</v>
      </c>
      <c r="G40" s="67">
        <v>1</v>
      </c>
      <c r="H40" s="69">
        <v>2720</v>
      </c>
      <c r="I40" s="70">
        <f t="shared" si="7"/>
        <v>2720</v>
      </c>
      <c r="J40" s="70">
        <f t="shared" si="3"/>
        <v>100</v>
      </c>
      <c r="K40" s="68" t="s">
        <v>35</v>
      </c>
      <c r="L40" s="87"/>
      <c r="M40" s="88"/>
      <c r="N40" s="13"/>
      <c r="O40" s="35"/>
    </row>
    <row r="41" spans="1:15" s="71" customFormat="1" ht="18.75" customHeight="1" x14ac:dyDescent="0.2">
      <c r="A41" s="84">
        <v>22</v>
      </c>
      <c r="B41" s="68" t="s">
        <v>83</v>
      </c>
      <c r="C41" s="67" t="s">
        <v>21</v>
      </c>
      <c r="D41" s="67">
        <v>1</v>
      </c>
      <c r="E41" s="69">
        <v>1500</v>
      </c>
      <c r="F41" s="70">
        <f t="shared" si="6"/>
        <v>1500</v>
      </c>
      <c r="G41" s="67">
        <v>1</v>
      </c>
      <c r="H41" s="69">
        <v>1480.08</v>
      </c>
      <c r="I41" s="70">
        <f t="shared" si="7"/>
        <v>1480.08</v>
      </c>
      <c r="J41" s="70">
        <f t="shared" si="3"/>
        <v>98.671999999999997</v>
      </c>
      <c r="K41" s="68" t="s">
        <v>82</v>
      </c>
      <c r="L41" s="87"/>
      <c r="M41" s="88"/>
      <c r="N41" s="13"/>
      <c r="O41" s="35"/>
    </row>
    <row r="42" spans="1:15" s="74" customFormat="1" ht="19.5" customHeight="1" x14ac:dyDescent="0.2">
      <c r="A42" s="143" t="s">
        <v>12</v>
      </c>
      <c r="B42" s="143"/>
      <c r="C42" s="143"/>
      <c r="D42" s="72"/>
      <c r="E42" s="72"/>
      <c r="F42" s="72">
        <f>SUM(F21:F41)</f>
        <v>160650</v>
      </c>
      <c r="G42" s="72"/>
      <c r="H42" s="72"/>
      <c r="I42" s="72">
        <f>SUM(I21:I41)</f>
        <v>158567.87999999995</v>
      </c>
      <c r="J42" s="133">
        <f t="shared" si="3"/>
        <v>98.703940242763736</v>
      </c>
      <c r="K42" s="89"/>
      <c r="M42" s="13"/>
      <c r="N42" s="13"/>
      <c r="O42" s="35"/>
    </row>
    <row r="43" spans="1:15" s="71" customFormat="1" ht="14.25" customHeight="1" x14ac:dyDescent="0.2">
      <c r="A43" s="90"/>
      <c r="B43" s="90"/>
      <c r="C43" s="90"/>
      <c r="D43" s="90"/>
      <c r="E43" s="90"/>
      <c r="F43" s="91"/>
      <c r="G43" s="90"/>
      <c r="H43" s="90"/>
      <c r="I43" s="91"/>
      <c r="J43" s="91"/>
      <c r="K43" s="76"/>
      <c r="M43" s="13"/>
      <c r="N43" s="13"/>
      <c r="O43" s="35"/>
    </row>
    <row r="44" spans="1:15" s="7" customFormat="1" ht="15" customHeight="1" x14ac:dyDescent="0.2">
      <c r="A44" s="79" t="s">
        <v>13</v>
      </c>
      <c r="B44" s="139" t="s">
        <v>14</v>
      </c>
      <c r="C44" s="139"/>
      <c r="D44" s="81"/>
      <c r="E44" s="82"/>
      <c r="F44" s="72"/>
      <c r="G44" s="81"/>
      <c r="H44" s="82"/>
      <c r="I44" s="72"/>
      <c r="J44" s="72"/>
      <c r="K44" s="25"/>
      <c r="M44" s="14"/>
      <c r="N44" s="14"/>
      <c r="O44" s="37"/>
    </row>
    <row r="45" spans="1:15" s="1" customFormat="1" ht="25.5" customHeight="1" x14ac:dyDescent="0.2">
      <c r="A45" s="67">
        <v>1</v>
      </c>
      <c r="B45" s="68" t="s">
        <v>67</v>
      </c>
      <c r="C45" s="67" t="s">
        <v>7</v>
      </c>
      <c r="D45" s="67">
        <v>1</v>
      </c>
      <c r="E45" s="69">
        <v>16000</v>
      </c>
      <c r="F45" s="70">
        <f>D45*E45</f>
        <v>16000</v>
      </c>
      <c r="G45" s="67">
        <v>1</v>
      </c>
      <c r="H45" s="69">
        <v>16913.82</v>
      </c>
      <c r="I45" s="70">
        <f>G45*H45</f>
        <v>16913.82</v>
      </c>
      <c r="J45" s="70">
        <f t="shared" ref="J45:J51" si="8">I45*100/F45</f>
        <v>105.711375</v>
      </c>
      <c r="K45" s="68" t="s">
        <v>33</v>
      </c>
      <c r="M45" s="14"/>
      <c r="N45" s="14"/>
      <c r="O45" s="37"/>
    </row>
    <row r="46" spans="1:15" s="1" customFormat="1" ht="25.5" customHeight="1" x14ac:dyDescent="0.2">
      <c r="A46" s="67">
        <v>2</v>
      </c>
      <c r="B46" s="68" t="s">
        <v>84</v>
      </c>
      <c r="C46" s="67" t="s">
        <v>7</v>
      </c>
      <c r="D46" s="67">
        <v>1</v>
      </c>
      <c r="E46" s="69">
        <v>1700</v>
      </c>
      <c r="F46" s="70">
        <f>D46*E46</f>
        <v>1700</v>
      </c>
      <c r="G46" s="67">
        <v>1</v>
      </c>
      <c r="H46" s="69">
        <v>1616.3</v>
      </c>
      <c r="I46" s="70">
        <f>G46*H46</f>
        <v>1616.3</v>
      </c>
      <c r="J46" s="70">
        <f t="shared" si="8"/>
        <v>95.076470588235296</v>
      </c>
      <c r="K46" s="68" t="s">
        <v>73</v>
      </c>
      <c r="M46" s="14"/>
      <c r="N46" s="14"/>
      <c r="O46" s="37"/>
    </row>
    <row r="47" spans="1:15" s="1" customFormat="1" ht="25.5" customHeight="1" x14ac:dyDescent="0.2">
      <c r="A47" s="67">
        <v>3</v>
      </c>
      <c r="B47" s="68" t="s">
        <v>66</v>
      </c>
      <c r="C47" s="67" t="s">
        <v>7</v>
      </c>
      <c r="D47" s="67">
        <v>1</v>
      </c>
      <c r="E47" s="69">
        <v>2200</v>
      </c>
      <c r="F47" s="70">
        <f>D47*E47</f>
        <v>2200</v>
      </c>
      <c r="G47" s="67">
        <v>1</v>
      </c>
      <c r="H47" s="69">
        <v>2107.8000000000002</v>
      </c>
      <c r="I47" s="70">
        <f>G47*H47</f>
        <v>2107.8000000000002</v>
      </c>
      <c r="J47" s="70">
        <f t="shared" si="8"/>
        <v>95.809090909090926</v>
      </c>
      <c r="K47" s="68" t="s">
        <v>49</v>
      </c>
      <c r="M47" s="14"/>
      <c r="N47" s="14"/>
      <c r="O47" s="37"/>
    </row>
    <row r="48" spans="1:15" s="1" customFormat="1" ht="25.5" customHeight="1" x14ac:dyDescent="0.2">
      <c r="A48" s="67">
        <v>4</v>
      </c>
      <c r="B48" s="68" t="s">
        <v>100</v>
      </c>
      <c r="C48" s="67" t="s">
        <v>7</v>
      </c>
      <c r="D48" s="67">
        <v>1</v>
      </c>
      <c r="E48" s="69">
        <v>2650</v>
      </c>
      <c r="F48" s="70">
        <f>D48*E48</f>
        <v>2650</v>
      </c>
      <c r="G48" s="67">
        <v>1</v>
      </c>
      <c r="H48" s="69">
        <v>2650</v>
      </c>
      <c r="I48" s="70">
        <f>G48*H48</f>
        <v>2650</v>
      </c>
      <c r="J48" s="70">
        <f t="shared" si="8"/>
        <v>100</v>
      </c>
      <c r="K48" s="68" t="s">
        <v>46</v>
      </c>
      <c r="M48" s="14"/>
      <c r="N48" s="14"/>
      <c r="O48" s="37"/>
    </row>
    <row r="49" spans="1:15" s="1" customFormat="1" ht="21.75" customHeight="1" x14ac:dyDescent="0.2">
      <c r="A49" s="67">
        <v>5</v>
      </c>
      <c r="B49" s="68" t="s">
        <v>75</v>
      </c>
      <c r="C49" s="67"/>
      <c r="D49" s="67" t="s">
        <v>76</v>
      </c>
      <c r="E49" s="69">
        <v>4920</v>
      </c>
      <c r="F49" s="70">
        <v>4920</v>
      </c>
      <c r="G49" s="67" t="s">
        <v>76</v>
      </c>
      <c r="H49" s="69">
        <v>4913.95</v>
      </c>
      <c r="I49" s="70">
        <f>H49</f>
        <v>4913.95</v>
      </c>
      <c r="J49" s="70">
        <f t="shared" si="8"/>
        <v>99.877032520325201</v>
      </c>
      <c r="K49" s="68" t="s">
        <v>74</v>
      </c>
      <c r="L49" s="124"/>
      <c r="M49" s="14"/>
      <c r="N49" s="14"/>
      <c r="O49" s="37"/>
    </row>
    <row r="50" spans="1:15" s="1" customFormat="1" ht="27" customHeight="1" x14ac:dyDescent="0.2">
      <c r="A50" s="67">
        <v>6</v>
      </c>
      <c r="B50" s="68" t="s">
        <v>85</v>
      </c>
      <c r="C50" s="67"/>
      <c r="D50" s="67" t="s">
        <v>76</v>
      </c>
      <c r="E50" s="69">
        <v>2520</v>
      </c>
      <c r="F50" s="70">
        <v>4920</v>
      </c>
      <c r="G50" s="67" t="s">
        <v>76</v>
      </c>
      <c r="H50" s="69">
        <v>2520</v>
      </c>
      <c r="I50" s="70">
        <f>H50</f>
        <v>2520</v>
      </c>
      <c r="J50" s="70">
        <f t="shared" si="8"/>
        <v>51.219512195121951</v>
      </c>
      <c r="K50" s="68" t="s">
        <v>86</v>
      </c>
      <c r="L50" s="124"/>
      <c r="M50" s="14"/>
      <c r="N50" s="14"/>
      <c r="O50" s="37"/>
    </row>
    <row r="51" spans="1:15" s="7" customFormat="1" ht="18.75" customHeight="1" x14ac:dyDescent="0.2">
      <c r="A51" s="150" t="s">
        <v>15</v>
      </c>
      <c r="B51" s="150"/>
      <c r="C51" s="150"/>
      <c r="D51" s="92"/>
      <c r="E51" s="92"/>
      <c r="F51" s="92">
        <f>SUM(F45:F50)</f>
        <v>32390</v>
      </c>
      <c r="G51" s="92"/>
      <c r="H51" s="92"/>
      <c r="I51" s="92">
        <f>SUM(I45:I50)</f>
        <v>30721.87</v>
      </c>
      <c r="J51" s="133">
        <f t="shared" si="8"/>
        <v>94.849861068230936</v>
      </c>
      <c r="K51" s="24"/>
      <c r="M51" s="14"/>
      <c r="N51" s="14"/>
      <c r="O51" s="37"/>
    </row>
    <row r="52" spans="1:15" s="6" customFormat="1" ht="9.75" customHeight="1" x14ac:dyDescent="0.2">
      <c r="A52" s="93"/>
      <c r="B52" s="93"/>
      <c r="C52" s="93"/>
      <c r="D52" s="93"/>
      <c r="E52" s="93"/>
      <c r="F52" s="94"/>
      <c r="G52" s="93"/>
      <c r="H52" s="93"/>
      <c r="I52" s="94"/>
      <c r="J52" s="94"/>
      <c r="K52" s="26"/>
      <c r="M52" s="16"/>
      <c r="N52" s="16"/>
      <c r="O52" s="38"/>
    </row>
    <row r="53" spans="1:15" s="11" customFormat="1" ht="15" customHeight="1" x14ac:dyDescent="0.2">
      <c r="A53" s="10" t="s">
        <v>22</v>
      </c>
      <c r="B53" s="27" t="s">
        <v>23</v>
      </c>
      <c r="C53" s="27"/>
      <c r="D53" s="28"/>
      <c r="E53" s="29"/>
      <c r="F53" s="30"/>
      <c r="G53" s="28"/>
      <c r="H53" s="29"/>
      <c r="I53" s="30"/>
      <c r="J53" s="30"/>
      <c r="K53" s="28"/>
      <c r="M53" s="13"/>
      <c r="N53" s="13"/>
      <c r="O53" s="35"/>
    </row>
    <row r="54" spans="1:15" s="71" customFormat="1" ht="18" customHeight="1" x14ac:dyDescent="0.2">
      <c r="A54" s="95">
        <v>1</v>
      </c>
      <c r="B54" s="96" t="s">
        <v>26</v>
      </c>
      <c r="C54" s="96"/>
      <c r="D54" s="96"/>
      <c r="E54" s="97"/>
      <c r="F54" s="98">
        <v>6000</v>
      </c>
      <c r="G54" s="96"/>
      <c r="H54" s="97"/>
      <c r="I54" s="98">
        <v>4876.09</v>
      </c>
      <c r="J54" s="70">
        <f t="shared" ref="J54:J55" si="9">I54*100/F54</f>
        <v>81.268166666666673</v>
      </c>
      <c r="K54" s="99"/>
      <c r="L54" s="130"/>
      <c r="M54" s="131"/>
      <c r="N54" s="131"/>
      <c r="O54" s="132"/>
    </row>
    <row r="55" spans="1:15" s="74" customFormat="1" ht="20.25" customHeight="1" x14ac:dyDescent="0.2">
      <c r="A55" s="100"/>
      <c r="B55" s="100"/>
      <c r="C55" s="100"/>
      <c r="D55" s="100"/>
      <c r="E55" s="101" t="s">
        <v>24</v>
      </c>
      <c r="F55" s="102">
        <f>SUM(F54)</f>
        <v>6000</v>
      </c>
      <c r="G55" s="100"/>
      <c r="H55" s="101" t="s">
        <v>24</v>
      </c>
      <c r="I55" s="102">
        <f>SUM(I54)</f>
        <v>4876.09</v>
      </c>
      <c r="J55" s="133">
        <f t="shared" si="9"/>
        <v>81.268166666666673</v>
      </c>
      <c r="K55" s="100"/>
      <c r="M55" s="13"/>
      <c r="N55" s="13"/>
      <c r="O55" s="35"/>
    </row>
    <row r="56" spans="1:15" s="71" customFormat="1" ht="15" customHeight="1" x14ac:dyDescent="0.2">
      <c r="A56" s="103"/>
      <c r="B56" s="103"/>
      <c r="C56" s="103"/>
      <c r="D56" s="103"/>
      <c r="E56" s="104"/>
      <c r="F56" s="105"/>
      <c r="G56" s="103"/>
      <c r="H56" s="104"/>
      <c r="I56" s="105"/>
      <c r="J56" s="105"/>
      <c r="K56" s="106"/>
      <c r="M56" s="13"/>
      <c r="N56" s="13"/>
      <c r="O56" s="35"/>
    </row>
    <row r="57" spans="1:15" s="71" customFormat="1" ht="15" customHeight="1" x14ac:dyDescent="0.2">
      <c r="A57" s="103"/>
      <c r="B57" s="103"/>
      <c r="C57" s="103"/>
      <c r="D57" s="103"/>
      <c r="E57" s="104"/>
      <c r="F57" s="105"/>
      <c r="G57" s="103"/>
      <c r="H57" s="104"/>
      <c r="I57" s="105"/>
      <c r="J57" s="105"/>
      <c r="K57" s="106"/>
      <c r="M57" s="13"/>
      <c r="N57" s="13"/>
      <c r="O57" s="35"/>
    </row>
    <row r="58" spans="1:15" s="11" customFormat="1" ht="15" customHeight="1" x14ac:dyDescent="0.2">
      <c r="A58" s="151" t="s">
        <v>25</v>
      </c>
      <c r="B58" s="151"/>
      <c r="C58" s="151"/>
      <c r="D58" s="92"/>
      <c r="E58" s="92"/>
      <c r="F58" s="92">
        <f>SUM(F18+F42+F51+F55)</f>
        <v>661040</v>
      </c>
      <c r="G58" s="92"/>
      <c r="H58" s="92"/>
      <c r="I58" s="92">
        <f>SUM(I18+I42+I51+I55)</f>
        <v>643238.0199999999</v>
      </c>
      <c r="J58" s="133">
        <f t="shared" ref="J58" si="10">I58*100/F58</f>
        <v>97.306973859373102</v>
      </c>
      <c r="K58" s="28"/>
      <c r="M58" s="13"/>
      <c r="N58" s="13"/>
      <c r="O58" s="35"/>
    </row>
    <row r="59" spans="1:15" s="1" customFormat="1" ht="16.5" customHeight="1" x14ac:dyDescent="0.2">
      <c r="A59" s="107"/>
      <c r="B59" s="108"/>
      <c r="C59" s="109"/>
      <c r="D59" s="107"/>
      <c r="E59" s="110"/>
      <c r="F59" s="110"/>
      <c r="G59" s="107"/>
      <c r="H59" s="110"/>
      <c r="I59" s="110"/>
      <c r="J59" s="110"/>
      <c r="K59" s="31"/>
      <c r="M59" s="14"/>
      <c r="N59" s="14"/>
      <c r="O59" s="37"/>
    </row>
    <row r="60" spans="1:15" s="1" customFormat="1" ht="16.5" customHeight="1" x14ac:dyDescent="0.2">
      <c r="A60" s="107"/>
      <c r="B60" s="108"/>
      <c r="C60" s="109"/>
      <c r="D60" s="107"/>
      <c r="E60" s="110"/>
      <c r="F60" s="110"/>
      <c r="G60" s="107"/>
      <c r="H60" s="110"/>
      <c r="I60" s="110"/>
      <c r="J60" s="110"/>
      <c r="K60" s="31"/>
      <c r="M60" s="14"/>
      <c r="N60" s="14"/>
      <c r="O60" s="37"/>
    </row>
    <row r="61" spans="1:15" s="1" customFormat="1" ht="23.25" customHeight="1" x14ac:dyDescent="0.2">
      <c r="A61" s="111" t="s">
        <v>16</v>
      </c>
      <c r="B61" s="152" t="s">
        <v>17</v>
      </c>
      <c r="C61" s="152"/>
      <c r="D61" s="112"/>
      <c r="E61" s="135" t="s">
        <v>68</v>
      </c>
      <c r="F61" s="135"/>
      <c r="G61" s="112"/>
      <c r="H61" s="135" t="s">
        <v>68</v>
      </c>
      <c r="I61" s="135"/>
      <c r="J61" s="112"/>
      <c r="K61" s="32"/>
      <c r="M61" s="14"/>
      <c r="N61" s="14"/>
      <c r="O61" s="37"/>
    </row>
    <row r="62" spans="1:15" s="1" customFormat="1" ht="21" customHeight="1" x14ac:dyDescent="0.2">
      <c r="A62" s="113" t="s">
        <v>18</v>
      </c>
      <c r="B62" s="146" t="s">
        <v>37</v>
      </c>
      <c r="C62" s="146"/>
      <c r="D62" s="114"/>
      <c r="E62" s="136">
        <f>E67-E65-E64-E63</f>
        <v>656120</v>
      </c>
      <c r="F62" s="136"/>
      <c r="G62" s="114"/>
      <c r="H62" s="136">
        <f>(H67-H66-H65-H64-H63)</f>
        <v>239954.06999999989</v>
      </c>
      <c r="I62" s="136"/>
      <c r="J62" s="70"/>
      <c r="K62" s="33"/>
      <c r="M62" s="14"/>
      <c r="N62" s="14"/>
      <c r="O62" s="37"/>
    </row>
    <row r="63" spans="1:15" s="1" customFormat="1" ht="21" customHeight="1" x14ac:dyDescent="0.2">
      <c r="A63" s="113" t="s">
        <v>53</v>
      </c>
      <c r="B63" s="153" t="s">
        <v>62</v>
      </c>
      <c r="C63" s="154"/>
      <c r="D63" s="114"/>
      <c r="E63" s="137">
        <v>4920</v>
      </c>
      <c r="F63" s="138"/>
      <c r="G63" s="114"/>
      <c r="H63" s="137">
        <f>H49</f>
        <v>4913.95</v>
      </c>
      <c r="I63" s="138"/>
      <c r="J63" s="70"/>
      <c r="K63" s="33"/>
      <c r="M63" s="14"/>
      <c r="N63" s="14"/>
      <c r="O63" s="37"/>
    </row>
    <row r="64" spans="1:15" s="1" customFormat="1" ht="21" customHeight="1" x14ac:dyDescent="0.2">
      <c r="A64" s="113" t="s">
        <v>44</v>
      </c>
      <c r="B64" s="147" t="s">
        <v>51</v>
      </c>
      <c r="C64" s="148"/>
      <c r="D64" s="114"/>
      <c r="E64" s="137">
        <f>Y65</f>
        <v>0</v>
      </c>
      <c r="F64" s="138"/>
      <c r="G64" s="114"/>
      <c r="H64" s="137">
        <f>AB65</f>
        <v>0</v>
      </c>
      <c r="I64" s="138"/>
      <c r="J64" s="70"/>
      <c r="K64" s="33"/>
      <c r="M64" s="14"/>
      <c r="N64" s="14"/>
      <c r="O64" s="37"/>
    </row>
    <row r="65" spans="1:15" s="1" customFormat="1" ht="21" customHeight="1" x14ac:dyDescent="0.2">
      <c r="A65" s="113" t="s">
        <v>63</v>
      </c>
      <c r="B65" s="146" t="s">
        <v>45</v>
      </c>
      <c r="C65" s="146"/>
      <c r="D65" s="114"/>
      <c r="E65" s="136">
        <v>0</v>
      </c>
      <c r="F65" s="136"/>
      <c r="G65" s="114"/>
      <c r="H65" s="136">
        <v>0</v>
      </c>
      <c r="I65" s="136"/>
      <c r="J65" s="70"/>
      <c r="K65" s="33"/>
      <c r="M65" s="14"/>
      <c r="N65" s="14"/>
      <c r="O65" s="39"/>
    </row>
    <row r="66" spans="1:15" s="1" customFormat="1" ht="21" customHeight="1" x14ac:dyDescent="0.2">
      <c r="A66" s="113" t="s">
        <v>98</v>
      </c>
      <c r="B66" s="146" t="s">
        <v>97</v>
      </c>
      <c r="C66" s="146"/>
      <c r="D66" s="114"/>
      <c r="E66" s="137">
        <v>0</v>
      </c>
      <c r="F66" s="138"/>
      <c r="G66" s="114"/>
      <c r="H66" s="137">
        <f>I16+I15</f>
        <v>398370</v>
      </c>
      <c r="I66" s="138"/>
      <c r="J66" s="70"/>
      <c r="K66" s="33"/>
      <c r="M66" s="14"/>
      <c r="N66" s="14"/>
      <c r="O66" s="39"/>
    </row>
    <row r="67" spans="1:15" s="7" customFormat="1" ht="15" customHeight="1" x14ac:dyDescent="0.2">
      <c r="A67" s="149" t="s">
        <v>19</v>
      </c>
      <c r="B67" s="149"/>
      <c r="C67" s="149"/>
      <c r="D67" s="115"/>
      <c r="E67" s="155">
        <f>F58</f>
        <v>661040</v>
      </c>
      <c r="F67" s="155"/>
      <c r="G67" s="115"/>
      <c r="H67" s="155">
        <f>I58</f>
        <v>643238.0199999999</v>
      </c>
      <c r="I67" s="155"/>
      <c r="J67" s="133">
        <f t="shared" ref="J67" si="11">H67*100/E67</f>
        <v>97.306973859373102</v>
      </c>
      <c r="K67" s="116"/>
      <c r="M67" s="14"/>
      <c r="N67" s="14"/>
    </row>
    <row r="68" spans="1:15" s="1" customFormat="1" ht="12" customHeight="1" x14ac:dyDescent="0.2">
      <c r="A68" s="117"/>
      <c r="B68" s="117"/>
      <c r="C68" s="117"/>
      <c r="D68" s="117"/>
      <c r="E68" s="3"/>
      <c r="F68" s="3"/>
      <c r="G68" s="117"/>
      <c r="H68" s="3"/>
      <c r="I68" s="3"/>
      <c r="J68" s="3"/>
      <c r="K68" s="3"/>
      <c r="M68" s="14"/>
      <c r="N68" s="14"/>
    </row>
    <row r="69" spans="1:15" s="20" customFormat="1" x14ac:dyDescent="0.2">
      <c r="A69" s="20" t="s">
        <v>99</v>
      </c>
      <c r="E69" s="21"/>
      <c r="F69" s="21"/>
      <c r="H69" s="21"/>
      <c r="I69" s="21"/>
      <c r="J69" s="21"/>
      <c r="K69" s="21"/>
      <c r="M69" s="19"/>
      <c r="N69" s="19"/>
    </row>
    <row r="70" spans="1:15" s="22" customFormat="1" ht="16.5" customHeight="1" x14ac:dyDescent="0.2">
      <c r="E70" s="23"/>
      <c r="F70" s="23"/>
      <c r="H70" s="23"/>
      <c r="I70" s="23"/>
      <c r="J70" s="23"/>
      <c r="K70" s="23" t="s">
        <v>20</v>
      </c>
      <c r="M70" s="13"/>
      <c r="N70" s="13"/>
    </row>
    <row r="71" spans="1:15" s="22" customFormat="1" x14ac:dyDescent="0.2">
      <c r="E71" s="23"/>
      <c r="F71" s="23"/>
      <c r="H71" s="23"/>
      <c r="I71" s="23"/>
      <c r="J71" s="23"/>
      <c r="K71" s="23" t="s">
        <v>55</v>
      </c>
      <c r="M71" s="13"/>
      <c r="N71" s="13"/>
    </row>
    <row r="72" spans="1:15" s="22" customFormat="1" x14ac:dyDescent="0.2">
      <c r="E72" s="23"/>
      <c r="F72" s="23"/>
      <c r="H72" s="23"/>
      <c r="I72" s="23"/>
      <c r="J72" s="23"/>
      <c r="K72" s="23"/>
      <c r="M72" s="13"/>
      <c r="N72" s="13"/>
    </row>
    <row r="73" spans="1:15" s="22" customFormat="1" x14ac:dyDescent="0.2">
      <c r="E73" s="23"/>
      <c r="F73" s="23"/>
      <c r="H73" s="23"/>
      <c r="I73" s="23"/>
      <c r="J73" s="23"/>
      <c r="K73" s="23"/>
      <c r="M73" s="13"/>
      <c r="N73" s="13"/>
    </row>
    <row r="74" spans="1:15" s="1" customFormat="1" x14ac:dyDescent="0.2">
      <c r="E74" s="5"/>
      <c r="F74" s="5"/>
      <c r="H74" s="5"/>
      <c r="I74" s="5"/>
      <c r="J74" s="5"/>
      <c r="K74" s="5"/>
      <c r="M74" s="14"/>
      <c r="N74" s="14"/>
    </row>
    <row r="75" spans="1:15" s="118" customFormat="1" x14ac:dyDescent="0.2">
      <c r="E75" s="119"/>
      <c r="F75" s="119"/>
      <c r="H75" s="119"/>
      <c r="I75" s="119"/>
      <c r="J75" s="119"/>
      <c r="K75" s="119"/>
      <c r="M75" s="14"/>
      <c r="N75" s="14"/>
    </row>
    <row r="76" spans="1:15" s="1" customFormat="1" x14ac:dyDescent="0.2">
      <c r="E76" s="5"/>
      <c r="F76" s="5"/>
      <c r="H76" s="5"/>
      <c r="I76" s="5"/>
      <c r="J76" s="5"/>
      <c r="K76" s="5"/>
      <c r="M76" s="14"/>
      <c r="N76" s="14"/>
    </row>
    <row r="77" spans="1:15" s="1" customFormat="1" x14ac:dyDescent="0.2">
      <c r="E77" s="5"/>
      <c r="F77" s="5"/>
      <c r="H77" s="5"/>
      <c r="I77" s="5"/>
      <c r="J77" s="5"/>
      <c r="K77" s="5"/>
      <c r="M77" s="14"/>
      <c r="N77" s="14"/>
    </row>
    <row r="78" spans="1:15" s="1" customFormat="1" x14ac:dyDescent="0.2">
      <c r="E78" s="5"/>
      <c r="F78" s="5"/>
      <c r="H78" s="5"/>
      <c r="I78" s="5"/>
      <c r="J78" s="5"/>
      <c r="K78" s="5"/>
      <c r="M78" s="14"/>
      <c r="N78" s="14"/>
    </row>
    <row r="79" spans="1:15" s="1" customFormat="1" x14ac:dyDescent="0.2">
      <c r="E79" s="5"/>
      <c r="F79" s="5"/>
      <c r="H79" s="5"/>
      <c r="I79" s="5"/>
      <c r="J79" s="5"/>
      <c r="K79" s="5"/>
      <c r="M79" s="14"/>
      <c r="N79" s="14"/>
    </row>
    <row r="80" spans="1:15" s="1" customFormat="1" x14ac:dyDescent="0.2">
      <c r="E80" s="5"/>
      <c r="F80" s="5"/>
      <c r="H80" s="5"/>
      <c r="I80" s="5"/>
      <c r="J80" s="5"/>
      <c r="K80" s="5"/>
      <c r="M80" s="14"/>
      <c r="N80" s="14"/>
    </row>
    <row r="81" spans="5:14" s="1" customFormat="1" x14ac:dyDescent="0.2">
      <c r="E81" s="5"/>
      <c r="F81" s="5"/>
      <c r="H81" s="5"/>
      <c r="I81" s="5"/>
      <c r="J81" s="5"/>
      <c r="K81" s="5"/>
      <c r="M81" s="14"/>
      <c r="N81" s="14"/>
    </row>
    <row r="82" spans="5:14" s="1" customFormat="1" x14ac:dyDescent="0.2">
      <c r="E82" s="5"/>
      <c r="F82" s="5"/>
      <c r="H82" s="5"/>
      <c r="I82" s="5"/>
      <c r="J82" s="5"/>
      <c r="K82" s="5"/>
      <c r="M82" s="14"/>
      <c r="N82" s="14"/>
    </row>
    <row r="83" spans="5:14" s="1" customFormat="1" x14ac:dyDescent="0.2">
      <c r="E83" s="5"/>
      <c r="F83" s="5"/>
      <c r="H83" s="5"/>
      <c r="I83" s="5"/>
      <c r="J83" s="5"/>
      <c r="K83" s="5"/>
      <c r="M83" s="14"/>
      <c r="N83" s="14"/>
    </row>
    <row r="84" spans="5:14" s="1" customFormat="1" x14ac:dyDescent="0.2">
      <c r="E84" s="5"/>
      <c r="F84" s="5"/>
      <c r="H84" s="5"/>
      <c r="I84" s="5"/>
      <c r="J84" s="5"/>
      <c r="K84" s="5"/>
      <c r="M84" s="14"/>
      <c r="N84" s="14"/>
    </row>
    <row r="85" spans="5:14" s="1" customFormat="1" x14ac:dyDescent="0.2">
      <c r="E85" s="5"/>
      <c r="F85" s="5"/>
      <c r="H85" s="5"/>
      <c r="I85" s="5"/>
      <c r="J85" s="5"/>
      <c r="K85" s="5"/>
      <c r="M85" s="14"/>
      <c r="N85" s="14"/>
    </row>
    <row r="86" spans="5:14" s="1" customFormat="1" x14ac:dyDescent="0.2">
      <c r="E86" s="5"/>
      <c r="F86" s="5"/>
      <c r="H86" s="5"/>
      <c r="I86" s="5"/>
      <c r="J86" s="5"/>
      <c r="K86" s="5"/>
      <c r="M86" s="14"/>
      <c r="N86" s="14"/>
    </row>
    <row r="87" spans="5:14" s="1" customFormat="1" x14ac:dyDescent="0.2">
      <c r="E87" s="5"/>
      <c r="F87" s="5"/>
      <c r="H87" s="5"/>
      <c r="I87" s="5"/>
      <c r="J87" s="5"/>
      <c r="K87" s="5"/>
      <c r="M87" s="14"/>
      <c r="N87" s="14"/>
    </row>
    <row r="88" spans="5:14" s="1" customFormat="1" x14ac:dyDescent="0.2">
      <c r="E88" s="5"/>
      <c r="F88" s="5"/>
      <c r="H88" s="5"/>
      <c r="I88" s="5"/>
      <c r="J88" s="5"/>
      <c r="K88" s="5"/>
      <c r="M88" s="14"/>
      <c r="N88" s="14"/>
    </row>
    <row r="89" spans="5:14" s="1" customFormat="1" x14ac:dyDescent="0.2">
      <c r="E89" s="5"/>
      <c r="F89" s="5"/>
      <c r="H89" s="5"/>
      <c r="I89" s="5"/>
      <c r="J89" s="5"/>
      <c r="K89" s="5"/>
      <c r="M89" s="14"/>
      <c r="N89" s="14"/>
    </row>
  </sheetData>
  <sheetProtection algorithmName="SHA-512" hashValue="zFQqIzDFeABDiRdqKBpThKMvzW/K2pKW7yvcRur7eZpy0ZTsP5bGsE2491CqH2i8RXHteGflVhhlIOUmgEDFtQ==" saltValue="Dl4LHwvG0VctvzMXkKZOgw==" spinCount="100000" sheet="1" objects="1" scenarios="1"/>
  <mergeCells count="32">
    <mergeCell ref="E64:F64"/>
    <mergeCell ref="H64:I64"/>
    <mergeCell ref="H65:I65"/>
    <mergeCell ref="H67:I67"/>
    <mergeCell ref="G11:J11"/>
    <mergeCell ref="E67:F67"/>
    <mergeCell ref="E65:F65"/>
    <mergeCell ref="E66:F66"/>
    <mergeCell ref="H66:I66"/>
    <mergeCell ref="B65:C65"/>
    <mergeCell ref="B64:C64"/>
    <mergeCell ref="A67:C67"/>
    <mergeCell ref="A51:C51"/>
    <mergeCell ref="A58:C58"/>
    <mergeCell ref="B61:C61"/>
    <mergeCell ref="B62:C62"/>
    <mergeCell ref="B63:C63"/>
    <mergeCell ref="B66:C66"/>
    <mergeCell ref="A7:K7"/>
    <mergeCell ref="A9:K9"/>
    <mergeCell ref="B14:C14"/>
    <mergeCell ref="A42:C42"/>
    <mergeCell ref="A18:C18"/>
    <mergeCell ref="D11:F11"/>
    <mergeCell ref="M10:N10"/>
    <mergeCell ref="H61:I61"/>
    <mergeCell ref="H62:I62"/>
    <mergeCell ref="H63:I63"/>
    <mergeCell ref="B44:C44"/>
    <mergeCell ref="E61:F61"/>
    <mergeCell ref="E62:F62"/>
    <mergeCell ref="E63:F63"/>
  </mergeCells>
  <phoneticPr fontId="1" type="noConversion"/>
  <pageMargins left="0.15748031496062992" right="0.11811023622047245" top="0.35433070866141736" bottom="0.3149606299212598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I29" sqref="I29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59" t="s">
        <v>87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20" spans="1:15" ht="20.2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8"/>
      <c r="L20" s="18"/>
      <c r="M20" s="18"/>
      <c r="N20" s="18"/>
      <c r="O20" s="18"/>
    </row>
    <row r="35" spans="1:15" ht="14.25" x14ac:dyDescent="0.2">
      <c r="A35" s="158" t="s">
        <v>88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</row>
    <row r="42" spans="1:15" ht="15" x14ac:dyDescent="0.2">
      <c r="A42" s="157"/>
      <c r="B42" s="157"/>
      <c r="C42" s="157"/>
      <c r="D42" s="157"/>
      <c r="E42" s="157"/>
      <c r="F42" s="157"/>
      <c r="G42" s="157"/>
      <c r="H42" s="157"/>
      <c r="I42" s="157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IZVRŠENJ NABAVE SRED.RADA 2024.</vt:lpstr>
      <vt:lpstr>NASLOVNA</vt:lpstr>
      <vt:lpstr>'IZVRŠENJ NABAVE SRED.RADA 2024.'!Print_Area</vt:lpstr>
      <vt:lpstr>'IZVRŠENJ NABAVE SRED.RADA 2024.'!Print_Titles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2025-05-12T06:41:19Z</cp:lastPrinted>
  <dcterms:created xsi:type="dcterms:W3CDTF">2006-09-14T13:00:51Z</dcterms:created>
  <dcterms:modified xsi:type="dcterms:W3CDTF">2025-05-19T12:23:05Z</dcterms:modified>
</cp:coreProperties>
</file>